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61" windowWidth="15105" windowHeight="9090" activeTab="0"/>
  </bookViews>
  <sheets>
    <sheet name="OPIS - SZKOŁA" sheetId="1" r:id="rId1"/>
    <sheet name="SZKOŁA" sheetId="2" r:id="rId2"/>
    <sheet name="WYKRESY DLA SZKOŁY" sheetId="3" r:id="rId3"/>
    <sheet name="OPIS - KLASA" sheetId="4" r:id="rId4"/>
    <sheet name="KLASA A" sheetId="5" r:id="rId5"/>
    <sheet name="KLASA B" sheetId="6" r:id="rId6"/>
    <sheet name="KLASA C" sheetId="7" r:id="rId7"/>
    <sheet name="KLASA D" sheetId="8" r:id="rId8"/>
    <sheet name="KLASA E" sheetId="9" r:id="rId9"/>
  </sheets>
  <definedNames/>
  <calcPr fullCalcOnLoad="1"/>
</workbook>
</file>

<file path=xl/sharedStrings.xml><?xml version="1.0" encoding="utf-8"?>
<sst xmlns="http://schemas.openxmlformats.org/spreadsheetml/2006/main" count="1418" uniqueCount="341">
  <si>
    <t xml:space="preserve">         Obszary umiejętności</t>
  </si>
  <si>
    <t>Obszary      umiejętności</t>
  </si>
  <si>
    <t>Rozkłady      wyników</t>
  </si>
  <si>
    <t xml:space="preserve">                 Część  humanistyczna</t>
  </si>
  <si>
    <t xml:space="preserve">                 Część matematyczno - przyrodnicza</t>
  </si>
  <si>
    <t>Nazwisko i imię</t>
  </si>
  <si>
    <t>Kod ucznia</t>
  </si>
  <si>
    <t>Czytanie i odbiór tekstów kultury</t>
  </si>
  <si>
    <t>Tworzenie własnego tekstu</t>
  </si>
  <si>
    <t>Część GHU</t>
  </si>
  <si>
    <t>Stosowanie terminów, pojęć i procedur</t>
  </si>
  <si>
    <t>Wyszukiwanie i stosowanie informacji</t>
  </si>
  <si>
    <t>Wskazywanie i opisywanie faktów, związków i zależności</t>
  </si>
  <si>
    <t>Stosowanie wiedzy i umiejętności do rozwiązywania problemów</t>
  </si>
  <si>
    <t>Część GMP</t>
  </si>
  <si>
    <t>Egzamin gimnazjalny</t>
  </si>
  <si>
    <t>L. pkt</t>
  </si>
  <si>
    <t>Stanin</t>
  </si>
  <si>
    <t>Nazwa wyniku</t>
  </si>
  <si>
    <t>Przedziały punktowe w kraju</t>
  </si>
  <si>
    <t>Klasa A (liczba wyników)</t>
  </si>
  <si>
    <t>Klasa A (procent wyników)</t>
  </si>
  <si>
    <t>Populacja (procent wyników)</t>
  </si>
  <si>
    <t>A01</t>
  </si>
  <si>
    <t>najniższy</t>
  </si>
  <si>
    <t>0 - 12</t>
  </si>
  <si>
    <t>uczniowie zagrożeni</t>
  </si>
  <si>
    <t>0 - 10</t>
  </si>
  <si>
    <t>bardzo niski</t>
  </si>
  <si>
    <t>13 - 17</t>
  </si>
  <si>
    <t>niskimi</t>
  </si>
  <si>
    <t>11 - 13</t>
  </si>
  <si>
    <t>niski</t>
  </si>
  <si>
    <t>18 - 23</t>
  </si>
  <si>
    <t>osiągnięciami</t>
  </si>
  <si>
    <t>14 - 16</t>
  </si>
  <si>
    <t>niżej średni</t>
  </si>
  <si>
    <t>24 - 29</t>
  </si>
  <si>
    <t xml:space="preserve">uczniowie </t>
  </si>
  <si>
    <t>17 - 20</t>
  </si>
  <si>
    <t>średni</t>
  </si>
  <si>
    <t>30 - 35</t>
  </si>
  <si>
    <t>o średnim</t>
  </si>
  <si>
    <t>21 - 26</t>
  </si>
  <si>
    <t>wyżej średni</t>
  </si>
  <si>
    <t>36 - 39</t>
  </si>
  <si>
    <t>potencjale</t>
  </si>
  <si>
    <t xml:space="preserve"> 27 - 33</t>
  </si>
  <si>
    <t>wysoki</t>
  </si>
  <si>
    <t>40 - 42</t>
  </si>
  <si>
    <t>34 - 40</t>
  </si>
  <si>
    <t>bardzo wysoki</t>
  </si>
  <si>
    <t>43 - 45</t>
  </si>
  <si>
    <t>o znacznym</t>
  </si>
  <si>
    <t>41 - 45</t>
  </si>
  <si>
    <t>najwyższy</t>
  </si>
  <si>
    <t>46 - 50</t>
  </si>
  <si>
    <t>Liczba uczniów</t>
  </si>
  <si>
    <t>Obszary umiejętności GHU</t>
  </si>
  <si>
    <t>GHU</t>
  </si>
  <si>
    <t>Obszary umiejętności GMP</t>
  </si>
  <si>
    <t>GMP</t>
  </si>
  <si>
    <t>EG</t>
  </si>
  <si>
    <t>Średni wynik uczniów w punktach</t>
  </si>
  <si>
    <t>Procent uzyskanych punktów</t>
  </si>
  <si>
    <t>Klasa C (liczba wyników)</t>
  </si>
  <si>
    <t>Klasa C (procent wyników)</t>
  </si>
  <si>
    <t>Klasa B (liczba wyników)</t>
  </si>
  <si>
    <t>Klasa B (procent wyników)</t>
  </si>
  <si>
    <t xml:space="preserve"> Obszary umiejętności</t>
  </si>
  <si>
    <t>Klasa D (liczba wyników)</t>
  </si>
  <si>
    <t>Klasa D (procent wyników)</t>
  </si>
  <si>
    <t>Klasa E (liczba wyników)</t>
  </si>
  <si>
    <t>Klasa E (procent wyników)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</si>
  <si>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</si>
  <si>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</si>
  <si>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</si>
  <si>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</si>
  <si>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</si>
  <si>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</si>
  <si>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</si>
  <si>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</si>
  <si>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</si>
  <si>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</si>
  <si>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</si>
  <si>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</si>
  <si>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</si>
  <si>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</si>
  <si>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</si>
  <si>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</si>
  <si>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</si>
  <si>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</si>
  <si>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</si>
  <si>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</si>
  <si>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</si>
  <si>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</si>
  <si>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</si>
  <si>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</si>
  <si>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</si>
  <si>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</si>
  <si>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</si>
  <si>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</si>
  <si>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</si>
  <si>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</si>
  <si>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</si>
  <si>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</si>
  <si>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</si>
  <si>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</si>
  <si>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</si>
  <si>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</si>
  <si>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</si>
  <si>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AM</t>
  </si>
  <si>
    <t>AL.</t>
  </si>
  <si>
    <t>AN</t>
  </si>
  <si>
    <t>Lp.</t>
  </si>
  <si>
    <t>Skoroszyt można wykorzystać do przeprowadzenia "diagnozy wstępnej" uczniów klas I w szkole ponadgimnazjalnej, na podstawie zaświadczeń o wynikach egzaminu przeprowadzonego w klasie III gimnazjum.</t>
  </si>
  <si>
    <t>Pytania i uwagi proszę kierować pod adres: krepa@oke.krakow.pl</t>
  </si>
  <si>
    <t>Tabela1</t>
  </si>
  <si>
    <t>Tabela 1.</t>
  </si>
  <si>
    <t>W komórce C45 arkusza otrzymujemy liczbę uczniów w oddziale, których wyniki zostały wpisane.</t>
  </si>
  <si>
    <t xml:space="preserve">Arkusz zlicza wyniki uczniów z części humanistycznej (kolumna E), części matematyczno-przyrodniczej (kolumna K) oraz z całego egzaminu (kolumna L).  </t>
  </si>
  <si>
    <t xml:space="preserve">W kolumnach od N do V arkusz zawiera rozkłady wyników uczniów danego oddziału klasy I z zakresu kategorii umiejętności, poszczególnych części i całego egzaminu gimnazjalnego. </t>
  </si>
  <si>
    <t>Proszę o dokonanie szczegółowej analizy wykresów oraz porównanie wyników uczniów z poszczególnych oddziałów klasy I.</t>
  </si>
  <si>
    <t xml:space="preserve">Do tabeli 1 arkusza proszę wpisać odpowiednio nazwisko i imię, kod ucznia, oraz wyniki z zaświadczeń uczniów w punktach otrzymane za sprawdzane obszary umiejętności z części humanistycznej egzaminu (kolumny A, B, C i D) oraz z części matematyczno-przyrodniczej (kolumny G, H, I i J) . </t>
  </si>
  <si>
    <t xml:space="preserve">W wierszu  46 (kolumny D - L) arkusz oblicza średnie wyniki uczniów w oddziale z zakresu poszczególnych kategorii umiejętności, części egzaminu i całego egzaminu, zaś w wierszu 47 - średnie wyniki w procentach punktów. </t>
  </si>
  <si>
    <t>B01</t>
  </si>
  <si>
    <t>C01</t>
  </si>
  <si>
    <t>D01</t>
  </si>
  <si>
    <t>E01</t>
  </si>
  <si>
    <t>Rozkład wyników w skali standardowej dziewiątki - obie części egzaminu łącznie (cały egzamin)</t>
  </si>
  <si>
    <t>0 - 26</t>
  </si>
  <si>
    <t>27 - 34</t>
  </si>
  <si>
    <t>35 - 43</t>
  </si>
  <si>
    <t>44 - 53</t>
  </si>
  <si>
    <t>54 - 63</t>
  </si>
  <si>
    <t>64 - 73</t>
  </si>
  <si>
    <t>74 - 82</t>
  </si>
  <si>
    <t>83 - 89</t>
  </si>
  <si>
    <t>90 - 100</t>
  </si>
  <si>
    <r>
      <t xml:space="preserve">Tabele znajdujące się w obszarach:(X3 - AD12), (AG2 - AM12) i (AO2 - AU12) przedstawiają rozkłady wyników uczniów w skali </t>
    </r>
    <r>
      <rPr>
        <i/>
        <sz val="10"/>
        <rFont val="Arial CE"/>
        <family val="2"/>
      </rPr>
      <t xml:space="preserve">standardowej dziewiątki </t>
    </r>
    <r>
      <rPr>
        <sz val="10"/>
        <rFont val="Arial CE"/>
        <family val="2"/>
      </rPr>
      <t xml:space="preserve">odpowiednio z części humanistycznej, matematyczno-przyrodniczej i z obu części egzaminu (całego egzaminu). W kolumnach  AA, AJ i AR arkusz zlicza liczbę wyników uczniów na poszczególnych stopniach skali, zaś w kolumnach AB, AK i AS - liczbę wyników w procentach. Szczególną uwagę proszę zwrócić na uczniów, których wyniki znalazły się na 1, 2 i 3 stopniu skali </t>
    </r>
    <r>
      <rPr>
        <i/>
        <sz val="10"/>
        <rFont val="Arial CE"/>
        <family val="2"/>
      </rPr>
      <t>standardowej dziewiątki</t>
    </r>
    <r>
      <rPr>
        <sz val="10"/>
        <rFont val="Arial CE"/>
        <family val="2"/>
      </rPr>
      <t xml:space="preserve"> (uczniowie zagrożeni niskimi osiągnięciami).</t>
    </r>
  </si>
  <si>
    <t>Skoroszyt zawiera 6 arkuszy (od KLASA A do KLASA.F) i pozwala dokonać analizy wyników uczniów  sześciu oddziałów klasy I w szkole ponadgimnazjalnej (maksymalna liczba uczniów w oddziale - 40).</t>
  </si>
  <si>
    <r>
      <t xml:space="preserve">W każdym z arkuszy znajdują się rysunki obrazujące:                                                                                - rozkłady wyników uczniów danego oddziału z zakresu umiejętności sprawdzanych na egzaminie, części egzaminu i całego egzaminu,                                                                                                                - rozkłady wyników w skali </t>
    </r>
    <r>
      <rPr>
        <i/>
        <sz val="10"/>
        <rFont val="Arial CE"/>
        <family val="2"/>
      </rPr>
      <t xml:space="preserve">standardowej dziewiątki </t>
    </r>
    <r>
      <rPr>
        <sz val="10"/>
        <rFont val="Arial CE"/>
        <family val="2"/>
      </rPr>
      <t xml:space="preserve">z poszczególnych części i całego egzaminu, </t>
    </r>
    <r>
      <rPr>
        <i/>
        <sz val="10"/>
        <rFont val="Arial CE"/>
        <family val="2"/>
      </rPr>
      <t xml:space="preserve">                                                                                            - </t>
    </r>
    <r>
      <rPr>
        <sz val="10"/>
        <rFont val="Arial CE"/>
        <family val="2"/>
      </rPr>
      <t>średnie wyniki w % punktów z poszczególnych kategorii umiejętności, części egzaminu i całego egzaminu.</t>
    </r>
  </si>
  <si>
    <t>Opis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</si>
  <si>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</si>
  <si>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</si>
  <si>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</si>
  <si>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</si>
  <si>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</si>
  <si>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</si>
  <si>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</si>
  <si>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</si>
  <si>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</si>
  <si>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</si>
  <si>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</si>
  <si>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</si>
  <si>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</si>
  <si>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</si>
  <si>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</si>
  <si>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</si>
  <si>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</si>
  <si>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</si>
  <si>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</si>
  <si>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</si>
  <si>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</si>
  <si>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</si>
  <si>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</si>
  <si>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</si>
  <si>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</si>
  <si>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</si>
  <si>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</si>
  <si>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</si>
  <si>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</si>
  <si>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</si>
  <si>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</si>
  <si>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</si>
  <si>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</si>
  <si>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</si>
  <si>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</si>
  <si>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</si>
  <si>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</si>
  <si>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</si>
  <si>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</si>
  <si>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</si>
  <si>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</si>
  <si>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</si>
  <si>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</si>
  <si>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</si>
  <si>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</si>
  <si>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</si>
  <si>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</si>
  <si>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</si>
  <si>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</si>
  <si>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</si>
  <si>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</si>
  <si>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</si>
  <si>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</si>
  <si>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</si>
  <si>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</si>
  <si>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</si>
  <si>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</si>
  <si>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</si>
  <si>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</si>
  <si>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</si>
  <si>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t>B30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</si>
  <si>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</si>
  <si>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</si>
  <si>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</si>
  <si>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</si>
  <si>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</si>
  <si>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</si>
  <si>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</si>
  <si>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</si>
  <si>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</si>
  <si>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</si>
  <si>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</si>
  <si>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</si>
  <si>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</si>
  <si>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</si>
  <si>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</si>
  <si>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</si>
  <si>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</si>
  <si>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</si>
  <si>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</si>
  <si>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</si>
  <si>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</si>
  <si>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</si>
  <si>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</si>
  <si>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</si>
  <si>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</si>
  <si>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</si>
  <si>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</si>
  <si>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</si>
  <si>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</si>
  <si>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</si>
  <si>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</si>
  <si>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</si>
  <si>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D02</t>
  </si>
  <si>
    <t>D03</t>
  </si>
  <si>
    <t>D04</t>
  </si>
  <si>
    <t>D05</t>
  </si>
  <si>
    <t>D06</t>
  </si>
  <si>
    <t>D07</t>
  </si>
  <si>
    <t>D08</t>
  </si>
  <si>
    <t>D09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</si>
  <si>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</si>
  <si>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</si>
  <si>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</si>
  <si>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</si>
  <si>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</si>
  <si>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</si>
  <si>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</si>
  <si>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</si>
  <si>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</si>
  <si>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</si>
  <si>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</si>
  <si>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</si>
  <si>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</si>
  <si>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</si>
  <si>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</si>
  <si>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</si>
  <si>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</si>
  <si>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</si>
  <si>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</si>
  <si>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</si>
  <si>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</si>
  <si>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</si>
  <si>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</si>
  <si>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</si>
  <si>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</si>
  <si>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</si>
  <si>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</si>
  <si>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</si>
  <si>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</si>
  <si>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</si>
  <si>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</si>
  <si>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</si>
  <si>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</si>
  <si>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</si>
  <si>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</si>
  <si>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</si>
  <si>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>Skoroszyt można wykorzystać do przeprowadzenia "diagnozy wstępnej" uczniów klas I w szkole ponadgimnazjalnej, na podstawie zaświadczeń o wynikach egzaminu przeprowadzonego w klasie III gimnazjum (maksymalna liczba uczniów  - 250).</t>
  </si>
  <si>
    <t>W komórce C255 otrzymujemy liczbę uczniów, których wyniki zostały wpisane.</t>
  </si>
  <si>
    <t xml:space="preserve">W kolumnach od N do V arkusz zawiera rozkłady wyników uczniów szkoły z zakresu kategorii umiejętności, poszczególnych części i całego egzaminu gimnazjalnego. </t>
  </si>
  <si>
    <t xml:space="preserve">W wierszu  256 (kolumny D - L) arkusz oblicza średnie wyniki uczniów w szkole z zakresu poszczególnych kategorii umiejętności, części egzaminu i całego egzaminu, zaś w wierszu 257 - średnie wyniki w procentach punktów. </t>
  </si>
  <si>
    <r>
      <t xml:space="preserve">Skoroszyt zawiera 2 arkusze: </t>
    </r>
    <r>
      <rPr>
        <b/>
        <sz val="10"/>
        <rFont val="Arial CE"/>
        <family val="2"/>
      </rPr>
      <t>"SZKOŁA"</t>
    </r>
    <r>
      <rPr>
        <sz val="10"/>
        <rFont val="Arial CE"/>
        <family val="0"/>
      </rPr>
      <t xml:space="preserve">, w którym wprowadzamy wyniki uczniów klas I (można skopiować wyniki wprowadzone dla poszczególnych oddziałów z pliku Diagnoza_Szk_Ponadgimnazjalne(1) oraz </t>
    </r>
    <r>
      <rPr>
        <b/>
        <sz val="10"/>
        <rFont val="Arial CE"/>
        <family val="2"/>
      </rPr>
      <t xml:space="preserve">"WYKRESY DLA SZKOŁY" </t>
    </r>
    <r>
      <rPr>
        <sz val="10"/>
        <rFont val="Arial CE"/>
        <family val="0"/>
      </rPr>
      <t>- zawierający rysunki przedstawiające rozkłady wyników.</t>
    </r>
  </si>
  <si>
    <r>
      <t xml:space="preserve">Do tabeli 1 w arkuszu </t>
    </r>
    <r>
      <rPr>
        <b/>
        <sz val="10"/>
        <rFont val="Arial CE"/>
        <family val="2"/>
      </rPr>
      <t xml:space="preserve">"SZKOŁA" </t>
    </r>
    <r>
      <rPr>
        <sz val="10"/>
        <rFont val="Arial CE"/>
        <family val="0"/>
      </rPr>
      <t xml:space="preserve">proszę wpisać odpowiednio nazwisko i imię, kod ucznia, oraz wyniki w punktach z zaświadczeń uczniów za sprawdzane obszary umiejętności z części humanistycznej egzaminu (kolumny A, B, C i D) oraz z części matematyczno-przyrodniczej (kolumny G, H, I i J) . </t>
    </r>
  </si>
  <si>
    <r>
      <t xml:space="preserve">Tabele znajdujące się w obszarach:(X3 - AD12), (AG2 - AM12) i (AO2 - AU12) przedstawiają rozdłady wyników uczniów w skali </t>
    </r>
    <r>
      <rPr>
        <i/>
        <sz val="10"/>
        <rFont val="Arial CE"/>
        <family val="2"/>
      </rPr>
      <t xml:space="preserve">standardowej dziewiątki </t>
    </r>
    <r>
      <rPr>
        <sz val="10"/>
        <rFont val="Arial CE"/>
        <family val="2"/>
      </rPr>
      <t xml:space="preserve">odpowiednio z części humanistycznej, matematyczno-przyrodniczej egzaminu i z obu części egzaminu łącznie.  W kolumnach  AA, AJ i AR arkusz zlicza liczbę wyników uczniów na poszczególnych stopniach skali, zaś w kolumnach AB, AK i AS - przedstawia liczbę wyników w procentach. Szczególną uwagę proszę zwrócić na uczniów, których wyniki znalazły się na 1, 2 i 3 stopniu skali </t>
    </r>
    <r>
      <rPr>
        <i/>
        <sz val="10"/>
        <rFont val="Arial CE"/>
        <family val="2"/>
      </rPr>
      <t>standardowej dziewiątki</t>
    </r>
    <r>
      <rPr>
        <sz val="10"/>
        <rFont val="Arial CE"/>
        <family val="2"/>
      </rPr>
      <t xml:space="preserve"> (uczniowie zagrożeni niskimi osiągnięciami).</t>
    </r>
  </si>
  <si>
    <r>
      <t xml:space="preserve">W arkuszu </t>
    </r>
    <r>
      <rPr>
        <b/>
        <sz val="10"/>
        <rFont val="Arial CE"/>
        <family val="2"/>
      </rPr>
      <t xml:space="preserve">"WYKRESY DLA SZKOŁY" </t>
    </r>
    <r>
      <rPr>
        <sz val="10"/>
        <rFont val="Arial CE"/>
        <family val="2"/>
      </rPr>
      <t xml:space="preserve">znajdują się rysunki obrazujące:                                                -  rozkłady wyników uczniów szkoły z zakresu sprawdzanych na egzaminie umiejętności, poszczególnych części egzaminu i całego egzaminu,                                                                                                  - rozkłady procentowe wyników w skali </t>
    </r>
    <r>
      <rPr>
        <i/>
        <sz val="10"/>
        <rFont val="Arial CE"/>
        <family val="2"/>
      </rPr>
      <t xml:space="preserve">standardowej dziewiątki </t>
    </r>
    <r>
      <rPr>
        <sz val="10"/>
        <rFont val="Arial CE"/>
        <family val="2"/>
      </rPr>
      <t xml:space="preserve">z części humanistycznej, matematyczno-przyrodniczej i całego egzaminu,                                                                                                - średnie wyniki uczniów w procentach punktów z poszczególnych kategorii umiejętności, części egzaminu i całego egzaminu.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</si>
  <si>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Proszę o dokonanie szczegółowej analizy wykresów. Mając średni wynik uczniów szkoły w punktach (wiersz 256) z części humanistycznej i matematyczno-przyrodniczej oraz całego egzaminu, proszę określić (na podstawie tabeli przedstawiającej przedziały punktowe wyników </t>
    </r>
    <r>
      <rPr>
        <b/>
        <u val="single"/>
        <sz val="10"/>
        <rFont val="Arial CE"/>
        <family val="2"/>
      </rPr>
      <t xml:space="preserve">szkół </t>
    </r>
    <r>
      <rPr>
        <sz val="10"/>
        <rFont val="Arial CE"/>
        <family val="2"/>
      </rPr>
      <t xml:space="preserve">w arkuszu "SZKOŁA") pozycję szkoły na skali staninowej (pozycję szkoły "na wejściu"). </t>
    </r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</si>
  <si>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</si>
  <si>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</si>
  <si>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</si>
  <si>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</si>
  <si>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</si>
  <si>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</si>
  <si>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</si>
  <si>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</si>
  <si>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</si>
  <si>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</si>
  <si>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</si>
  <si>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</si>
  <si>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BA</t>
  </si>
  <si>
    <t>BB</t>
  </si>
  <si>
    <t>Rozkład wyników w skali standardowej dziewiątki - część  humanistyczna</t>
  </si>
  <si>
    <t>Rozkład wyników w skali standardowej dziewiątki - część matematyczno-przyrodnicza</t>
  </si>
  <si>
    <t>Szkoła (liczba wyników)</t>
  </si>
  <si>
    <t>Szkoła (procent wyników)</t>
  </si>
  <si>
    <t>Przedziały punktowe w kraju dla części GHU</t>
  </si>
  <si>
    <t>Przedziały punktowe w kraju dla części GMP</t>
  </si>
  <si>
    <t>Przedziały punktowe w kraju dla całego egzaminu</t>
  </si>
  <si>
    <t>6,0 - 19,4</t>
  </si>
  <si>
    <t>9,3 - 15,6</t>
  </si>
  <si>
    <t>21,96-44,82</t>
  </si>
  <si>
    <t>19,5 - 26,4</t>
  </si>
  <si>
    <t>15,7 - 20,4</t>
  </si>
  <si>
    <t>44,83-49,64</t>
  </si>
  <si>
    <t>wyniki niskie</t>
  </si>
  <si>
    <t>26,5 - 28,4</t>
  </si>
  <si>
    <t>20,5 - 22,2</t>
  </si>
  <si>
    <t>49,65-52,72</t>
  </si>
  <si>
    <t>28,5 - 30,1</t>
  </si>
  <si>
    <t>22,3 - 23,8</t>
  </si>
  <si>
    <t>52,73-55,60</t>
  </si>
  <si>
    <t>30,2 - 31,9</t>
  </si>
  <si>
    <t>23,9 - 25,4</t>
  </si>
  <si>
    <t>55,61-58,09</t>
  </si>
  <si>
    <t>wyniki średnie</t>
  </si>
  <si>
    <t>32,0 - 33,7</t>
  </si>
  <si>
    <t>25,5 - 27,3</t>
  </si>
  <si>
    <t>58,10-60,84</t>
  </si>
  <si>
    <t>33,8 - 35,9</t>
  </si>
  <si>
    <t>27,4 - 30,0</t>
  </si>
  <si>
    <t>60,85- 64,41</t>
  </si>
  <si>
    <t>36,0 - 39,9</t>
  </si>
  <si>
    <t>30,1 - 35,4</t>
  </si>
  <si>
    <t>64,42-78,14</t>
  </si>
  <si>
    <t>wyniki wysokie</t>
  </si>
  <si>
    <t>40,0 - 48,0</t>
  </si>
  <si>
    <t>35,5 - 48,0</t>
  </si>
  <si>
    <t>78,15-96,09</t>
  </si>
  <si>
    <r>
      <t xml:space="preserve">Przedziały punktowe wyników </t>
    </r>
    <r>
      <rPr>
        <b/>
        <u val="single"/>
        <sz val="9"/>
        <rFont val="Arial CE"/>
        <family val="2"/>
      </rPr>
      <t>szkół</t>
    </r>
    <r>
      <rPr>
        <sz val="9"/>
        <rFont val="Arial CE"/>
        <family val="2"/>
      </rPr>
      <t xml:space="preserve"> znormalizowane w skali kraju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</si>
</sst>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0.000000"/>
    <numFmt numFmtId="167" formatCode="0.00000"/>
    <numFmt numFmtId="168" formatCode="0.0000"/>
    <numFmt numFmtId="169" formatCode="0.000"/>
  </numFmts>
  <fonts count="31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8.5"/>
      <name val="Arial CE"/>
      <family val="2"/>
    </font>
    <font>
      <sz val="11.75"/>
      <name val="Arial CE"/>
      <family val="0"/>
    </font>
    <font>
      <i/>
      <sz val="8.5"/>
      <name val="Arial CE"/>
      <family val="2"/>
    </font>
    <font>
      <sz val="7.25"/>
      <name val="Arial CE"/>
      <family val="2"/>
    </font>
    <font>
      <i/>
      <sz val="9"/>
      <name val="Arial CE"/>
      <family val="2"/>
    </font>
    <font>
      <sz val="9.25"/>
      <name val="Arial CE"/>
      <family val="2"/>
    </font>
    <font>
      <sz val="6"/>
      <name val="Arial CE"/>
      <family val="2"/>
    </font>
    <font>
      <i/>
      <sz val="9.25"/>
      <name val="Arial CE"/>
      <family val="2"/>
    </font>
    <font>
      <sz val="12"/>
      <name val="Arial CE"/>
      <family val="0"/>
    </font>
    <font>
      <i/>
      <sz val="10"/>
      <name val="Arial CE"/>
      <family val="2"/>
    </font>
    <font>
      <sz val="8.75"/>
      <name val="Arial CE"/>
      <family val="2"/>
    </font>
    <font>
      <i/>
      <sz val="8.75"/>
      <name val="Arial CE"/>
      <family val="2"/>
    </font>
    <font>
      <sz val="11.5"/>
      <name val="Arial CE"/>
      <family val="0"/>
    </font>
    <font>
      <i/>
      <sz val="8.25"/>
      <name val="Arial CE"/>
      <family val="2"/>
    </font>
    <font>
      <sz val="11.25"/>
      <name val="Arial CE"/>
      <family val="0"/>
    </font>
    <font>
      <sz val="8.25"/>
      <name val="Arial CE"/>
      <family val="2"/>
    </font>
    <font>
      <sz val="5.75"/>
      <name val="Arial CE"/>
      <family val="2"/>
    </font>
    <font>
      <sz val="10.75"/>
      <name val="Arial CE"/>
      <family val="0"/>
    </font>
    <font>
      <sz val="7.5"/>
      <name val="Arial CE"/>
      <family val="2"/>
    </font>
    <font>
      <sz val="9.75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0"/>
      <name val="Arial CE"/>
      <family val="2"/>
    </font>
    <font>
      <b/>
      <u val="single"/>
      <sz val="9"/>
      <name val="Arial CE"/>
      <family val="2"/>
    </font>
  </fonts>
  <fills count="1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2" borderId="1" xfId="0" applyFill="1" applyBorder="1" applyAlignment="1">
      <alignment/>
    </xf>
    <xf numFmtId="0" fontId="1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2" borderId="1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5" xfId="0" applyFont="1" applyBorder="1" applyAlignment="1">
      <alignment horizontal="center"/>
    </xf>
    <xf numFmtId="0" fontId="0" fillId="3" borderId="5" xfId="0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5" xfId="0" applyBorder="1" applyAlignment="1">
      <alignment/>
    </xf>
    <xf numFmtId="0" fontId="0" fillId="0" borderId="5" xfId="0" applyFill="1" applyBorder="1" applyAlignment="1">
      <alignment/>
    </xf>
    <xf numFmtId="0" fontId="0" fillId="3" borderId="0" xfId="0" applyFill="1" applyAlignment="1">
      <alignment/>
    </xf>
    <xf numFmtId="0" fontId="1" fillId="4" borderId="5" xfId="0" applyFont="1" applyFill="1" applyBorder="1" applyAlignment="1">
      <alignment horizontal="center"/>
    </xf>
    <xf numFmtId="49" fontId="1" fillId="4" borderId="5" xfId="0" applyNumberFormat="1" applyFont="1" applyFill="1" applyBorder="1" applyAlignment="1">
      <alignment horizontal="center"/>
    </xf>
    <xf numFmtId="0" fontId="1" fillId="4" borderId="5" xfId="0" applyFont="1" applyFill="1" applyBorder="1" applyAlignment="1">
      <alignment/>
    </xf>
    <xf numFmtId="1" fontId="1" fillId="4" borderId="5" xfId="0" applyNumberFormat="1" applyFont="1" applyFill="1" applyBorder="1" applyAlignment="1">
      <alignment/>
    </xf>
    <xf numFmtId="0" fontId="1" fillId="4" borderId="6" xfId="0" applyFont="1" applyFill="1" applyBorder="1" applyAlignment="1">
      <alignment/>
    </xf>
    <xf numFmtId="0" fontId="1" fillId="4" borderId="0" xfId="0" applyFont="1" applyFill="1" applyAlignment="1">
      <alignment/>
    </xf>
    <xf numFmtId="0" fontId="1" fillId="5" borderId="5" xfId="0" applyFont="1" applyFill="1" applyBorder="1" applyAlignment="1">
      <alignment horizontal="center"/>
    </xf>
    <xf numFmtId="49" fontId="1" fillId="5" borderId="5" xfId="0" applyNumberFormat="1" applyFont="1" applyFill="1" applyBorder="1" applyAlignment="1">
      <alignment horizontal="center"/>
    </xf>
    <xf numFmtId="0" fontId="1" fillId="5" borderId="5" xfId="0" applyFont="1" applyFill="1" applyBorder="1" applyAlignment="1">
      <alignment/>
    </xf>
    <xf numFmtId="1" fontId="1" fillId="5" borderId="5" xfId="19" applyNumberFormat="1" applyFont="1" applyFill="1" applyBorder="1" applyAlignment="1">
      <alignment/>
    </xf>
    <xf numFmtId="0" fontId="1" fillId="5" borderId="6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" fillId="5" borderId="0" xfId="0" applyFont="1" applyFill="1" applyBorder="1" applyAlignment="1">
      <alignment/>
    </xf>
    <xf numFmtId="0" fontId="1" fillId="4" borderId="7" xfId="0" applyFont="1" applyFill="1" applyBorder="1" applyAlignment="1">
      <alignment/>
    </xf>
    <xf numFmtId="0" fontId="1" fillId="5" borderId="7" xfId="0" applyFont="1" applyFill="1" applyBorder="1" applyAlignment="1">
      <alignment/>
    </xf>
    <xf numFmtId="0" fontId="1" fillId="6" borderId="5" xfId="0" applyFont="1" applyFill="1" applyBorder="1" applyAlignment="1">
      <alignment horizontal="center"/>
    </xf>
    <xf numFmtId="49" fontId="1" fillId="6" borderId="5" xfId="0" applyNumberFormat="1" applyFont="1" applyFill="1" applyBorder="1" applyAlignment="1">
      <alignment horizontal="center"/>
    </xf>
    <xf numFmtId="0" fontId="1" fillId="6" borderId="5" xfId="0" applyFont="1" applyFill="1" applyBorder="1" applyAlignment="1">
      <alignment/>
    </xf>
    <xf numFmtId="1" fontId="1" fillId="6" borderId="5" xfId="0" applyNumberFormat="1" applyFont="1" applyFill="1" applyBorder="1" applyAlignment="1">
      <alignment/>
    </xf>
    <xf numFmtId="0" fontId="1" fillId="6" borderId="6" xfId="0" applyFont="1" applyFill="1" applyBorder="1" applyAlignment="1">
      <alignment/>
    </xf>
    <xf numFmtId="0" fontId="1" fillId="6" borderId="0" xfId="0" applyFont="1" applyFill="1" applyAlignment="1">
      <alignment/>
    </xf>
    <xf numFmtId="0" fontId="1" fillId="7" borderId="5" xfId="0" applyFont="1" applyFill="1" applyBorder="1" applyAlignment="1">
      <alignment horizontal="center"/>
    </xf>
    <xf numFmtId="49" fontId="1" fillId="7" borderId="5" xfId="0" applyNumberFormat="1" applyFont="1" applyFill="1" applyBorder="1" applyAlignment="1">
      <alignment horizontal="center"/>
    </xf>
    <xf numFmtId="0" fontId="1" fillId="7" borderId="5" xfId="0" applyFont="1" applyFill="1" applyBorder="1" applyAlignment="1">
      <alignment/>
    </xf>
    <xf numFmtId="1" fontId="1" fillId="7" borderId="5" xfId="19" applyNumberFormat="1" applyFont="1" applyFill="1" applyBorder="1" applyAlignment="1">
      <alignment/>
    </xf>
    <xf numFmtId="0" fontId="1" fillId="7" borderId="6" xfId="0" applyFont="1" applyFill="1" applyBorder="1" applyAlignment="1">
      <alignment/>
    </xf>
    <xf numFmtId="0" fontId="1" fillId="6" borderId="0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1" fillId="6" borderId="7" xfId="0" applyFont="1" applyFill="1" applyBorder="1" applyAlignment="1">
      <alignment/>
    </xf>
    <xf numFmtId="0" fontId="1" fillId="7" borderId="7" xfId="0" applyFont="1" applyFill="1" applyBorder="1" applyAlignment="1">
      <alignment/>
    </xf>
    <xf numFmtId="0" fontId="1" fillId="8" borderId="5" xfId="0" applyFont="1" applyFill="1" applyBorder="1" applyAlignment="1">
      <alignment horizontal="center"/>
    </xf>
    <xf numFmtId="49" fontId="1" fillId="8" borderId="5" xfId="0" applyNumberFormat="1" applyFont="1" applyFill="1" applyBorder="1" applyAlignment="1">
      <alignment horizontal="center"/>
    </xf>
    <xf numFmtId="0" fontId="1" fillId="8" borderId="5" xfId="0" applyFont="1" applyFill="1" applyBorder="1" applyAlignment="1">
      <alignment/>
    </xf>
    <xf numFmtId="1" fontId="1" fillId="8" borderId="5" xfId="0" applyNumberFormat="1" applyFont="1" applyFill="1" applyBorder="1" applyAlignment="1">
      <alignment/>
    </xf>
    <xf numFmtId="0" fontId="1" fillId="8" borderId="6" xfId="0" applyFont="1" applyFill="1" applyBorder="1" applyAlignment="1">
      <alignment/>
    </xf>
    <xf numFmtId="0" fontId="1" fillId="8" borderId="0" xfId="0" applyFont="1" applyFill="1" applyAlignment="1">
      <alignment/>
    </xf>
    <xf numFmtId="0" fontId="1" fillId="9" borderId="5" xfId="0" applyFont="1" applyFill="1" applyBorder="1" applyAlignment="1">
      <alignment horizontal="center"/>
    </xf>
    <xf numFmtId="49" fontId="1" fillId="9" borderId="5" xfId="0" applyNumberFormat="1" applyFont="1" applyFill="1" applyBorder="1" applyAlignment="1">
      <alignment horizontal="center"/>
    </xf>
    <xf numFmtId="0" fontId="1" fillId="9" borderId="5" xfId="0" applyFont="1" applyFill="1" applyBorder="1" applyAlignment="1">
      <alignment/>
    </xf>
    <xf numFmtId="1" fontId="1" fillId="9" borderId="5" xfId="19" applyNumberFormat="1" applyFont="1" applyFill="1" applyBorder="1" applyAlignment="1">
      <alignment/>
    </xf>
    <xf numFmtId="0" fontId="1" fillId="9" borderId="6" xfId="0" applyFont="1" applyFill="1" applyBorder="1" applyAlignment="1">
      <alignment/>
    </xf>
    <xf numFmtId="0" fontId="1" fillId="8" borderId="0" xfId="0" applyFont="1" applyFill="1" applyBorder="1" applyAlignment="1">
      <alignment/>
    </xf>
    <xf numFmtId="0" fontId="1" fillId="9" borderId="0" xfId="0" applyFont="1" applyFill="1" applyBorder="1" applyAlignment="1">
      <alignment/>
    </xf>
    <xf numFmtId="0" fontId="1" fillId="8" borderId="7" xfId="0" applyFont="1" applyFill="1" applyBorder="1" applyAlignment="1">
      <alignment/>
    </xf>
    <xf numFmtId="0" fontId="1" fillId="9" borderId="7" xfId="0" applyFont="1" applyFill="1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1" fontId="0" fillId="0" borderId="0" xfId="19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3" fillId="4" borderId="0" xfId="0" applyFont="1" applyFill="1" applyAlignment="1">
      <alignment/>
    </xf>
    <xf numFmtId="0" fontId="4" fillId="6" borderId="0" xfId="0" applyFont="1" applyFill="1" applyAlignment="1">
      <alignment/>
    </xf>
    <xf numFmtId="0" fontId="1" fillId="10" borderId="0" xfId="0" applyFont="1" applyFill="1" applyAlignment="1">
      <alignment/>
    </xf>
    <xf numFmtId="0" fontId="2" fillId="4" borderId="0" xfId="0" applyFont="1" applyFill="1" applyAlignment="1">
      <alignment horizontal="center"/>
    </xf>
    <xf numFmtId="0" fontId="1" fillId="10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3" fillId="5" borderId="0" xfId="0" applyFont="1" applyFill="1" applyBorder="1" applyAlignment="1">
      <alignment horizontal="left"/>
    </xf>
    <xf numFmtId="0" fontId="0" fillId="5" borderId="0" xfId="0" applyFill="1" applyAlignment="1">
      <alignment/>
    </xf>
    <xf numFmtId="2" fontId="2" fillId="7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3" fillId="11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5" fillId="0" borderId="5" xfId="0" applyFont="1" applyBorder="1" applyAlignment="1">
      <alignment horizontal="center"/>
    </xf>
    <xf numFmtId="0" fontId="0" fillId="0" borderId="5" xfId="0" applyBorder="1" applyAlignment="1">
      <alignment wrapText="1"/>
    </xf>
    <xf numFmtId="0" fontId="0" fillId="0" borderId="5" xfId="0" applyFont="1" applyBorder="1" applyAlignment="1">
      <alignment wrapText="1"/>
    </xf>
    <xf numFmtId="0" fontId="1" fillId="2" borderId="3" xfId="0" applyFont="1" applyFill="1" applyBorder="1" applyAlignment="1">
      <alignment horizontal="center" wrapText="1"/>
    </xf>
    <xf numFmtId="1" fontId="1" fillId="4" borderId="5" xfId="19" applyNumberFormat="1" applyFont="1" applyFill="1" applyBorder="1" applyAlignment="1">
      <alignment/>
    </xf>
    <xf numFmtId="0" fontId="1" fillId="11" borderId="5" xfId="0" applyFont="1" applyFill="1" applyBorder="1" applyAlignment="1">
      <alignment horizontal="center"/>
    </xf>
    <xf numFmtId="49" fontId="1" fillId="11" borderId="5" xfId="0" applyNumberFormat="1" applyFont="1" applyFill="1" applyBorder="1" applyAlignment="1">
      <alignment horizontal="center"/>
    </xf>
    <xf numFmtId="0" fontId="1" fillId="11" borderId="5" xfId="0" applyFont="1" applyFill="1" applyBorder="1" applyAlignment="1">
      <alignment/>
    </xf>
    <xf numFmtId="1" fontId="1" fillId="11" borderId="5" xfId="19" applyNumberFormat="1" applyFont="1" applyFill="1" applyBorder="1" applyAlignment="1">
      <alignment/>
    </xf>
    <xf numFmtId="0" fontId="1" fillId="11" borderId="6" xfId="0" applyFont="1" applyFill="1" applyBorder="1" applyAlignment="1">
      <alignment/>
    </xf>
    <xf numFmtId="0" fontId="1" fillId="11" borderId="0" xfId="0" applyFont="1" applyFill="1" applyBorder="1" applyAlignment="1">
      <alignment/>
    </xf>
    <xf numFmtId="0" fontId="1" fillId="11" borderId="7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2" borderId="5" xfId="0" applyFont="1" applyFill="1" applyBorder="1" applyAlignment="1">
      <alignment horizontal="center" wrapText="1"/>
    </xf>
    <xf numFmtId="0" fontId="0" fillId="0" borderId="8" xfId="0" applyFill="1" applyBorder="1" applyAlignment="1">
      <alignment/>
    </xf>
    <xf numFmtId="0" fontId="0" fillId="0" borderId="5" xfId="0" applyBorder="1" applyAlignment="1" quotePrefix="1">
      <alignment/>
    </xf>
    <xf numFmtId="0" fontId="1" fillId="4" borderId="3" xfId="0" applyFont="1" applyFill="1" applyBorder="1" applyAlignment="1">
      <alignment horizontal="center" wrapText="1"/>
    </xf>
    <xf numFmtId="0" fontId="1" fillId="5" borderId="4" xfId="0" applyFont="1" applyFill="1" applyBorder="1" applyAlignment="1">
      <alignment horizontal="center" wrapText="1"/>
    </xf>
    <xf numFmtId="0" fontId="1" fillId="12" borderId="5" xfId="0" applyFont="1" applyFill="1" applyBorder="1" applyAlignment="1">
      <alignment horizontal="center" wrapText="1"/>
    </xf>
    <xf numFmtId="164" fontId="2" fillId="12" borderId="0" xfId="0" applyNumberFormat="1" applyFont="1" applyFill="1" applyBorder="1" applyAlignment="1">
      <alignment horizontal="center"/>
    </xf>
    <xf numFmtId="0" fontId="2" fillId="13" borderId="0" xfId="0" applyFont="1" applyFill="1" applyAlignment="1">
      <alignment horizontal="center"/>
    </xf>
    <xf numFmtId="0" fontId="0" fillId="3" borderId="5" xfId="0" applyFont="1" applyFill="1" applyBorder="1" applyAlignment="1">
      <alignment horizontal="center" wrapText="1"/>
    </xf>
    <xf numFmtId="0" fontId="26" fillId="0" borderId="5" xfId="0" applyFont="1" applyBorder="1" applyAlignment="1">
      <alignment wrapText="1"/>
    </xf>
    <xf numFmtId="0" fontId="3" fillId="2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2" borderId="3" xfId="0" applyFont="1" applyFill="1" applyBorder="1" applyAlignment="1">
      <alignment horizontal="center" wrapText="1"/>
    </xf>
    <xf numFmtId="0" fontId="1" fillId="12" borderId="5" xfId="0" applyFont="1" applyFill="1" applyBorder="1" applyAlignment="1">
      <alignment horizontal="center"/>
    </xf>
    <xf numFmtId="49" fontId="1" fillId="12" borderId="5" xfId="0" applyNumberFormat="1" applyFont="1" applyFill="1" applyBorder="1" applyAlignment="1">
      <alignment horizontal="center"/>
    </xf>
    <xf numFmtId="0" fontId="1" fillId="12" borderId="6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/>
    </xf>
    <xf numFmtId="0" fontId="1" fillId="12" borderId="0" xfId="0" applyFont="1" applyFill="1" applyBorder="1" applyAlignment="1">
      <alignment/>
    </xf>
    <xf numFmtId="0" fontId="1" fillId="12" borderId="7" xfId="0" applyFont="1" applyFill="1" applyBorder="1" applyAlignment="1">
      <alignment/>
    </xf>
    <xf numFmtId="0" fontId="1" fillId="13" borderId="5" xfId="0" applyFont="1" applyFill="1" applyBorder="1" applyAlignment="1">
      <alignment horizontal="center"/>
    </xf>
    <xf numFmtId="49" fontId="1" fillId="13" borderId="5" xfId="0" applyNumberFormat="1" applyFont="1" applyFill="1" applyBorder="1" applyAlignment="1">
      <alignment horizontal="center"/>
    </xf>
    <xf numFmtId="0" fontId="1" fillId="13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Rozkład wyników uczniów z </a:t>
            </a:r>
            <a:r>
              <a:rPr lang="en-US" cap="none" sz="1000" b="0" i="1" u="none" baseline="0">
                <a:latin typeface="Arial CE"/>
                <a:ea typeface="Arial CE"/>
                <a:cs typeface="Arial CE"/>
              </a:rPr>
              <a:t>Czytania i odbioru tekstów kultury</a:t>
            </a: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 (2007)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SZKOŁA!$M$4:$M$29</c:f>
              <c:numCach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cat>
          <c:val>
            <c:numRef>
              <c:f>SZKOŁA!$N$4:$N$29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4</c:v>
                </c:pt>
                <c:pt idx="13">
                  <c:v>0</c:v>
                </c:pt>
                <c:pt idx="14">
                  <c:v>2</c:v>
                </c:pt>
                <c:pt idx="15">
                  <c:v>4</c:v>
                </c:pt>
                <c:pt idx="16">
                  <c:v>7</c:v>
                </c:pt>
                <c:pt idx="17">
                  <c:v>8</c:v>
                </c:pt>
                <c:pt idx="18">
                  <c:v>5</c:v>
                </c:pt>
                <c:pt idx="19">
                  <c:v>12</c:v>
                </c:pt>
                <c:pt idx="20">
                  <c:v>15</c:v>
                </c:pt>
                <c:pt idx="21">
                  <c:v>23</c:v>
                </c:pt>
                <c:pt idx="22">
                  <c:v>17</c:v>
                </c:pt>
                <c:pt idx="23">
                  <c:v>22</c:v>
                </c:pt>
                <c:pt idx="24">
                  <c:v>10</c:v>
                </c:pt>
                <c:pt idx="25">
                  <c:v>4</c:v>
                </c:pt>
              </c:numCache>
            </c:numRef>
          </c:val>
        </c:ser>
        <c:axId val="12191719"/>
        <c:axId val="42616608"/>
      </c:barChart>
      <c:catAx>
        <c:axId val="121917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2616608"/>
        <c:crosses val="autoZero"/>
        <c:auto val="1"/>
        <c:lblOffset val="100"/>
        <c:noMultiLvlLbl val="0"/>
      </c:catAx>
      <c:valAx>
        <c:axId val="426166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2191719"/>
        <c:crossesAt val="1"/>
        <c:crossBetween val="between"/>
        <c:dispUnits/>
        <c:maj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Rozkład wyników uczniów z egzaminu gimnazjalnego (Szkoła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SZKOŁA!$M$4:$M$104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SZKOŁA!$V$4:$V$104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3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2</c:v>
                </c:pt>
                <c:pt idx="51">
                  <c:v>4</c:v>
                </c:pt>
                <c:pt idx="52">
                  <c:v>1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6</c:v>
                </c:pt>
                <c:pt idx="58">
                  <c:v>2</c:v>
                </c:pt>
                <c:pt idx="59">
                  <c:v>6</c:v>
                </c:pt>
                <c:pt idx="60">
                  <c:v>5</c:v>
                </c:pt>
                <c:pt idx="61">
                  <c:v>3</c:v>
                </c:pt>
                <c:pt idx="62">
                  <c:v>5</c:v>
                </c:pt>
                <c:pt idx="63">
                  <c:v>4</c:v>
                </c:pt>
                <c:pt idx="64">
                  <c:v>3</c:v>
                </c:pt>
                <c:pt idx="65">
                  <c:v>2</c:v>
                </c:pt>
                <c:pt idx="66">
                  <c:v>2</c:v>
                </c:pt>
                <c:pt idx="67">
                  <c:v>4</c:v>
                </c:pt>
                <c:pt idx="68">
                  <c:v>3</c:v>
                </c:pt>
                <c:pt idx="69">
                  <c:v>5</c:v>
                </c:pt>
                <c:pt idx="70">
                  <c:v>3</c:v>
                </c:pt>
                <c:pt idx="71">
                  <c:v>5</c:v>
                </c:pt>
                <c:pt idx="72">
                  <c:v>2</c:v>
                </c:pt>
                <c:pt idx="73">
                  <c:v>2</c:v>
                </c:pt>
                <c:pt idx="74">
                  <c:v>5</c:v>
                </c:pt>
                <c:pt idx="75">
                  <c:v>3</c:v>
                </c:pt>
                <c:pt idx="76">
                  <c:v>5</c:v>
                </c:pt>
                <c:pt idx="77">
                  <c:v>5</c:v>
                </c:pt>
                <c:pt idx="78">
                  <c:v>1</c:v>
                </c:pt>
                <c:pt idx="79">
                  <c:v>4</c:v>
                </c:pt>
                <c:pt idx="80">
                  <c:v>2</c:v>
                </c:pt>
                <c:pt idx="81">
                  <c:v>3</c:v>
                </c:pt>
                <c:pt idx="82">
                  <c:v>2</c:v>
                </c:pt>
                <c:pt idx="83">
                  <c:v>4</c:v>
                </c:pt>
                <c:pt idx="84">
                  <c:v>2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2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axId val="38164081"/>
        <c:axId val="7932410"/>
      </c:barChart>
      <c:catAx>
        <c:axId val="381640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932410"/>
        <c:crosses val="autoZero"/>
        <c:auto val="1"/>
        <c:lblOffset val="100"/>
        <c:tickLblSkip val="2"/>
        <c:noMultiLvlLbl val="0"/>
      </c:catAx>
      <c:valAx>
        <c:axId val="79324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164081"/>
        <c:crossesAt val="1"/>
        <c:crossBetween val="between"/>
        <c:dispUnits/>
        <c:majorUnit val="1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Rozkład wyników uczniów z części humanistycznej egzaminu gimnazjalnego 
w skali </a:t>
            </a: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standardowej dziewiątki </a:t>
            </a: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(Szkoła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SZKOŁA!$AB$3</c:f>
              <c:strCache>
                <c:ptCount val="1"/>
                <c:pt idx="0">
                  <c:v>Szkoła (procent wyników)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SZKOŁA!$AB$4:$AB$12</c:f>
              <c:numCache>
                <c:ptCount val="9"/>
                <c:pt idx="0">
                  <c:v>1.408450704225352</c:v>
                </c:pt>
                <c:pt idx="1">
                  <c:v>1.408450704225352</c:v>
                </c:pt>
                <c:pt idx="2">
                  <c:v>3.5211267605633805</c:v>
                </c:pt>
                <c:pt idx="3">
                  <c:v>8.450704225352112</c:v>
                </c:pt>
                <c:pt idx="4">
                  <c:v>23.239436619718308</c:v>
                </c:pt>
                <c:pt idx="5">
                  <c:v>27.464788732394368</c:v>
                </c:pt>
                <c:pt idx="6">
                  <c:v>19.014084507042252</c:v>
                </c:pt>
                <c:pt idx="7">
                  <c:v>9.154929577464788</c:v>
                </c:pt>
                <c:pt idx="8">
                  <c:v>6.338028169014085</c:v>
                </c:pt>
              </c:numCache>
            </c:numRef>
          </c:val>
        </c:ser>
        <c:ser>
          <c:idx val="1"/>
          <c:order val="1"/>
          <c:tx>
            <c:strRef>
              <c:f>SZKOŁA!$AC$3</c:f>
              <c:strCache>
                <c:ptCount val="1"/>
                <c:pt idx="0">
                  <c:v>Populacja (procent wyników)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SZKOŁA!$AC$4:$AC$12</c:f>
              <c:numCache>
                <c:ptCount val="9"/>
                <c:pt idx="0">
                  <c:v>4</c:v>
                </c:pt>
                <c:pt idx="1">
                  <c:v>7</c:v>
                </c:pt>
                <c:pt idx="2">
                  <c:v>12</c:v>
                </c:pt>
                <c:pt idx="3">
                  <c:v>17</c:v>
                </c:pt>
                <c:pt idx="4">
                  <c:v>20</c:v>
                </c:pt>
                <c:pt idx="5">
                  <c:v>17</c:v>
                </c:pt>
                <c:pt idx="6">
                  <c:v>12</c:v>
                </c:pt>
                <c:pt idx="7">
                  <c:v>7</c:v>
                </c:pt>
                <c:pt idx="8">
                  <c:v>4</c:v>
                </c:pt>
              </c:numCache>
            </c:numRef>
          </c:val>
        </c:ser>
        <c:axId val="4282827"/>
        <c:axId val="38545444"/>
      </c:barChart>
      <c:catAx>
        <c:axId val="42828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 CE"/>
                    <a:ea typeface="Arial CE"/>
                    <a:cs typeface="Arial CE"/>
                  </a:rPr>
                  <a:t>Stopień skali (stanin)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545444"/>
        <c:crosses val="autoZero"/>
        <c:auto val="1"/>
        <c:lblOffset val="100"/>
        <c:noMultiLvlLbl val="0"/>
      </c:catAx>
      <c:valAx>
        <c:axId val="38545444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 CE"/>
                    <a:ea typeface="Arial CE"/>
                    <a:cs typeface="Arial CE"/>
                  </a:rPr>
                  <a:t>Procent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82827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Rozkład wyników uczniów z części matematyczno-przyrodniczej egzaminu gimnazjalnego w skali </a:t>
            </a: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standardowej dziewiątki </a:t>
            </a: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(Szkoła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SZKOŁA!$AK$3</c:f>
              <c:strCache>
                <c:ptCount val="1"/>
                <c:pt idx="0">
                  <c:v>Szkoła (procent wyników)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SZKOŁA!$AK$4:$AK$12</c:f>
              <c:numCache>
                <c:ptCount val="9"/>
                <c:pt idx="0">
                  <c:v>1.408450704225352</c:v>
                </c:pt>
                <c:pt idx="1">
                  <c:v>2.816901408450704</c:v>
                </c:pt>
                <c:pt idx="2">
                  <c:v>7.746478873239437</c:v>
                </c:pt>
                <c:pt idx="3">
                  <c:v>16.901408450704224</c:v>
                </c:pt>
                <c:pt idx="4">
                  <c:v>21.12676056338028</c:v>
                </c:pt>
                <c:pt idx="5">
                  <c:v>20.422535211267604</c:v>
                </c:pt>
                <c:pt idx="6">
                  <c:v>19.014084507042252</c:v>
                </c:pt>
                <c:pt idx="7">
                  <c:v>9.154929577464788</c:v>
                </c:pt>
                <c:pt idx="8">
                  <c:v>1.408450704225352</c:v>
                </c:pt>
              </c:numCache>
            </c:numRef>
          </c:val>
        </c:ser>
        <c:ser>
          <c:idx val="1"/>
          <c:order val="1"/>
          <c:tx>
            <c:strRef>
              <c:f>SZKOŁA!$AL$3</c:f>
              <c:strCache>
                <c:ptCount val="1"/>
                <c:pt idx="0">
                  <c:v>Populacja (procent wyników)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SZKOŁA!$AL$4:$AL$12</c:f>
              <c:numCache>
                <c:ptCount val="9"/>
                <c:pt idx="0">
                  <c:v>4</c:v>
                </c:pt>
                <c:pt idx="1">
                  <c:v>7</c:v>
                </c:pt>
                <c:pt idx="2">
                  <c:v>12</c:v>
                </c:pt>
                <c:pt idx="3">
                  <c:v>17</c:v>
                </c:pt>
                <c:pt idx="4">
                  <c:v>20</c:v>
                </c:pt>
                <c:pt idx="5">
                  <c:v>17</c:v>
                </c:pt>
                <c:pt idx="6">
                  <c:v>12</c:v>
                </c:pt>
                <c:pt idx="7">
                  <c:v>7</c:v>
                </c:pt>
                <c:pt idx="8">
                  <c:v>4</c:v>
                </c:pt>
              </c:numCache>
            </c:numRef>
          </c:val>
        </c:ser>
        <c:axId val="11364677"/>
        <c:axId val="35173230"/>
      </c:barChart>
      <c:catAx>
        <c:axId val="113646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 CE"/>
                    <a:ea typeface="Arial CE"/>
                    <a:cs typeface="Arial CE"/>
                  </a:rPr>
                  <a:t>Stopień skali (stanin)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173230"/>
        <c:crosses val="autoZero"/>
        <c:auto val="1"/>
        <c:lblOffset val="100"/>
        <c:noMultiLvlLbl val="0"/>
      </c:catAx>
      <c:valAx>
        <c:axId val="35173230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 CE"/>
                    <a:ea typeface="Arial CE"/>
                    <a:cs typeface="Arial CE"/>
                  </a:rPr>
                  <a:t>Procent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364677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Średnie wyniki uczniów w % punktów z poszczególnych kategorii umiejętności, części egzaminu 
i całego egzaminu (Szkoła 2007)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5"/>
          <c:y val="0.14825"/>
          <c:w val="0.92425"/>
          <c:h val="0.82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339966"/>
              </a:solidFill>
            </c:spPr>
          </c:dPt>
          <c:dPt>
            <c:idx val="3"/>
            <c:invertIfNegative val="0"/>
            <c:spPr>
              <a:solidFill>
                <a:srgbClr val="00CCFF"/>
              </a:solidFill>
            </c:spPr>
          </c:dPt>
          <c:dPt>
            <c:idx val="4"/>
            <c:invertIfNegative val="0"/>
            <c:spPr>
              <a:solidFill>
                <a:srgbClr val="00CCFF"/>
              </a:solidFill>
            </c:spPr>
          </c:dPt>
          <c:dPt>
            <c:idx val="5"/>
            <c:invertIfNegative val="0"/>
            <c:spPr>
              <a:solidFill>
                <a:srgbClr val="00CCFF"/>
              </a:solidFill>
            </c:spPr>
          </c:dPt>
          <c:dPt>
            <c:idx val="6"/>
            <c:invertIfNegative val="0"/>
            <c:spPr>
              <a:solidFill>
                <a:srgbClr val="00CCFF"/>
              </a:solidFill>
            </c:spPr>
          </c:dPt>
          <c:dPt>
            <c:idx val="7"/>
            <c:invertIfNegative val="0"/>
            <c:spPr>
              <a:solidFill>
                <a:srgbClr val="33CCCC"/>
              </a:solidFill>
            </c:spPr>
          </c:dPt>
          <c:dPt>
            <c:idx val="8"/>
            <c:invertIfNegative val="0"/>
            <c:spPr>
              <a:solidFill>
                <a:srgbClr val="FF808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SZKOŁA!$D$3:$L$3</c:f>
              <c:strCache>
                <c:ptCount val="9"/>
                <c:pt idx="0">
                  <c:v>Czytanie i odbiór tekstów kultury</c:v>
                </c:pt>
                <c:pt idx="1">
                  <c:v>Tworzenie własnego tekstu</c:v>
                </c:pt>
                <c:pt idx="2">
                  <c:v>Część GHU</c:v>
                </c:pt>
                <c:pt idx="3">
                  <c:v>Stosowanie terminów, pojęć i procedur</c:v>
                </c:pt>
                <c:pt idx="4">
                  <c:v>Wyszukiwanie i stosowanie informacji</c:v>
                </c:pt>
                <c:pt idx="5">
                  <c:v>Wskazywanie i opisywanie faktów, związków i zależności</c:v>
                </c:pt>
                <c:pt idx="6">
                  <c:v>Stosowanie wiedzy i umiejętności do rozwiązywania problemów</c:v>
                </c:pt>
                <c:pt idx="7">
                  <c:v>Część GMP</c:v>
                </c:pt>
                <c:pt idx="8">
                  <c:v>Egzamin gimnazjalny</c:v>
                </c:pt>
              </c:strCache>
            </c:strRef>
          </c:cat>
          <c:val>
            <c:numRef>
              <c:f>SZKOŁA!$D$149:$L$149</c:f>
              <c:numCache>
                <c:ptCount val="9"/>
                <c:pt idx="0">
                  <c:v>0.7890140845070422</c:v>
                </c:pt>
                <c:pt idx="1">
                  <c:v>0.652112676056338</c:v>
                </c:pt>
                <c:pt idx="2">
                  <c:v>0.7205633802816901</c:v>
                </c:pt>
                <c:pt idx="3">
                  <c:v>0.46572769953051646</c:v>
                </c:pt>
                <c:pt idx="4">
                  <c:v>0.7359154929577465</c:v>
                </c:pt>
                <c:pt idx="5">
                  <c:v>0.5492957746478874</c:v>
                </c:pt>
                <c:pt idx="6">
                  <c:v>0.4242957746478873</c:v>
                </c:pt>
                <c:pt idx="7">
                  <c:v>0.5490140845070423</c:v>
                </c:pt>
                <c:pt idx="8">
                  <c:v>0.6347887323943662</c:v>
                </c:pt>
              </c:numCache>
            </c:numRef>
          </c:val>
        </c:ser>
        <c:axId val="48123615"/>
        <c:axId val="30459352"/>
      </c:barChart>
      <c:catAx>
        <c:axId val="48123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459352"/>
        <c:crosses val="autoZero"/>
        <c:auto val="1"/>
        <c:lblOffset val="100"/>
        <c:noMultiLvlLbl val="0"/>
      </c:catAx>
      <c:valAx>
        <c:axId val="304593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 CE"/>
                    <a:ea typeface="Arial CE"/>
                    <a:cs typeface="Arial CE"/>
                  </a:rPr>
                  <a:t>Procent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12361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Rozkład wyników uczniów z obu części egzaminu łącznie w skali </a:t>
            </a: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standardowej dziewiątki </a:t>
            </a: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(Szkoła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SZKOŁA!$AS$3</c:f>
              <c:strCache>
                <c:ptCount val="1"/>
                <c:pt idx="0">
                  <c:v>Szkoła (procent wyników)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SZKOŁA!$AS$4:$AS$12</c:f>
              <c:numCache>
                <c:ptCount val="9"/>
                <c:pt idx="0">
                  <c:v>1.408450704225352</c:v>
                </c:pt>
                <c:pt idx="1">
                  <c:v>2.112676056338028</c:v>
                </c:pt>
                <c:pt idx="2">
                  <c:v>9.859154929577464</c:v>
                </c:pt>
                <c:pt idx="3">
                  <c:v>9.154929577464788</c:v>
                </c:pt>
                <c:pt idx="4">
                  <c:v>26.056338028169016</c:v>
                </c:pt>
                <c:pt idx="5">
                  <c:v>21.830985915492956</c:v>
                </c:pt>
                <c:pt idx="6">
                  <c:v>21.12676056338028</c:v>
                </c:pt>
                <c:pt idx="7">
                  <c:v>7.042253521126761</c:v>
                </c:pt>
                <c:pt idx="8">
                  <c:v>1.408450704225352</c:v>
                </c:pt>
              </c:numCache>
            </c:numRef>
          </c:val>
        </c:ser>
        <c:ser>
          <c:idx val="1"/>
          <c:order val="1"/>
          <c:tx>
            <c:strRef>
              <c:f>SZKOŁA!$AT$3</c:f>
              <c:strCache>
                <c:ptCount val="1"/>
                <c:pt idx="0">
                  <c:v>Populacja (procent wyników)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SZKOŁA!$AT$4:$AT$12</c:f>
              <c:numCache>
                <c:ptCount val="9"/>
                <c:pt idx="0">
                  <c:v>4</c:v>
                </c:pt>
                <c:pt idx="1">
                  <c:v>7</c:v>
                </c:pt>
                <c:pt idx="2">
                  <c:v>12</c:v>
                </c:pt>
                <c:pt idx="3">
                  <c:v>17</c:v>
                </c:pt>
                <c:pt idx="4">
                  <c:v>20</c:v>
                </c:pt>
                <c:pt idx="5">
                  <c:v>17</c:v>
                </c:pt>
                <c:pt idx="6">
                  <c:v>12</c:v>
                </c:pt>
                <c:pt idx="7">
                  <c:v>7</c:v>
                </c:pt>
                <c:pt idx="8">
                  <c:v>4</c:v>
                </c:pt>
              </c:numCache>
            </c:numRef>
          </c:val>
        </c:ser>
        <c:axId val="5698713"/>
        <c:axId val="51288418"/>
      </c:barChart>
      <c:catAx>
        <c:axId val="56987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 CE"/>
                    <a:ea typeface="Arial CE"/>
                    <a:cs typeface="Arial CE"/>
                  </a:rPr>
                  <a:t>Stopień skali (stanin)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288418"/>
        <c:crosses val="autoZero"/>
        <c:auto val="1"/>
        <c:lblOffset val="100"/>
        <c:noMultiLvlLbl val="0"/>
      </c:catAx>
      <c:valAx>
        <c:axId val="51288418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 CE"/>
                    <a:ea typeface="Arial CE"/>
                    <a:cs typeface="Arial CE"/>
                  </a:rPr>
                  <a:t>Procent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9871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Rozkład wyników z zakresu </a:t>
            </a:r>
            <a:r>
              <a:rPr lang="en-US" cap="none" sz="900" b="0" i="1" u="none" baseline="0">
                <a:latin typeface="Arial CE"/>
                <a:ea typeface="Arial CE"/>
                <a:cs typeface="Arial CE"/>
              </a:rPr>
              <a:t>Czytania i odbioru tekstów kultury 
</a:t>
            </a: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(Klasa A - 2007)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25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'KLASA A'!$M$4:$M$29</c:f>
              <c:numCach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cat>
          <c:val>
            <c:numRef>
              <c:f>'KLASA A'!$N$4:$N$29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3</c:v>
                </c:pt>
                <c:pt idx="18">
                  <c:v>0</c:v>
                </c:pt>
                <c:pt idx="19">
                  <c:v>4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5</c:v>
                </c:pt>
                <c:pt idx="24">
                  <c:v>2</c:v>
                </c:pt>
                <c:pt idx="25">
                  <c:v>0</c:v>
                </c:pt>
              </c:numCache>
            </c:numRef>
          </c:val>
        </c:ser>
        <c:axId val="58942579"/>
        <c:axId val="60721164"/>
      </c:barChart>
      <c:catAx>
        <c:axId val="589425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0721164"/>
        <c:crosses val="autoZero"/>
        <c:auto val="1"/>
        <c:lblOffset val="100"/>
        <c:noMultiLvlLbl val="0"/>
      </c:catAx>
      <c:valAx>
        <c:axId val="607211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8942579"/>
        <c:crossesAt val="1"/>
        <c:crossBetween val="between"/>
        <c:dispUnits/>
        <c:maj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Rozkład wyników uczniów z zakresu </a:t>
            </a:r>
            <a:r>
              <a:rPr lang="en-US" cap="none" sz="900" b="0" i="1" u="none" baseline="0">
                <a:latin typeface="Arial CE"/>
                <a:ea typeface="Arial CE"/>
                <a:cs typeface="Arial CE"/>
              </a:rPr>
              <a:t>Tworzenia własnego tekstu</a:t>
            </a: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 (Klasa A - 2007)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'KLASA A'!$M$4:$M$29</c:f>
              <c:numCach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cat>
          <c:val>
            <c:numRef>
              <c:f>'KLASA A'!$O$4:$O$29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4</c:v>
                </c:pt>
                <c:pt idx="16">
                  <c:v>4</c:v>
                </c:pt>
                <c:pt idx="17">
                  <c:v>8</c:v>
                </c:pt>
                <c:pt idx="18">
                  <c:v>4</c:v>
                </c:pt>
                <c:pt idx="19">
                  <c:v>4</c:v>
                </c:pt>
                <c:pt idx="20">
                  <c:v>1</c:v>
                </c:pt>
                <c:pt idx="21">
                  <c:v>0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</c:numCache>
            </c:numRef>
          </c:val>
        </c:ser>
        <c:axId val="9619565"/>
        <c:axId val="19467222"/>
      </c:barChart>
      <c:catAx>
        <c:axId val="96195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9467222"/>
        <c:crosses val="autoZero"/>
        <c:auto val="1"/>
        <c:lblOffset val="100"/>
        <c:noMultiLvlLbl val="0"/>
      </c:catAx>
      <c:valAx>
        <c:axId val="194672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9619565"/>
        <c:crossesAt val="1"/>
        <c:crossBetween val="between"/>
        <c:dispUnits/>
        <c:maj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Arial CE"/>
                <a:ea typeface="Arial CE"/>
                <a:cs typeface="Arial CE"/>
              </a:rPr>
              <a:t>Rozkład wyników z części humanistycznej (GHU) egzaminu gimnazjalnego 
(Klasa A - 2007)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'KLASA A'!$M$4:$M$54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'KLASA A'!$P$4:$P$54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1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4</c:v>
                </c:pt>
                <c:pt idx="39">
                  <c:v>4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axId val="40987271"/>
        <c:axId val="33341120"/>
      </c:barChart>
      <c:catAx>
        <c:axId val="409872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3341120"/>
        <c:crosses val="autoZero"/>
        <c:auto val="1"/>
        <c:lblOffset val="100"/>
        <c:noMultiLvlLbl val="0"/>
      </c:catAx>
      <c:valAx>
        <c:axId val="333411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40987271"/>
        <c:crossesAt val="1"/>
        <c:crossBetween val="between"/>
        <c:dispUnits/>
        <c:maj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Rozkład wyników uczniów z </a:t>
            </a:r>
            <a:r>
              <a:rPr lang="en-US" cap="none" sz="900" b="0" i="1" u="none" baseline="0">
                <a:latin typeface="Arial CE"/>
                <a:ea typeface="Arial CE"/>
                <a:cs typeface="Arial CE"/>
              </a:rPr>
              <a:t>Stosowania terminów, pojęć i procedur 
</a:t>
            </a: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(Klasa A - 2007)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'KLASA A'!$M$4:$M$19</c:f>
              <c:num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cat>
          <c:val>
            <c:numRef>
              <c:f>'KLASA A'!$Q$4:$Q$19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4</c:v>
                </c:pt>
                <c:pt idx="7">
                  <c:v>0</c:v>
                </c:pt>
                <c:pt idx="8">
                  <c:v>3</c:v>
                </c:pt>
                <c:pt idx="9">
                  <c:v>3</c:v>
                </c:pt>
                <c:pt idx="10">
                  <c:v>2</c:v>
                </c:pt>
                <c:pt idx="11">
                  <c:v>4</c:v>
                </c:pt>
                <c:pt idx="12">
                  <c:v>5</c:v>
                </c:pt>
                <c:pt idx="13">
                  <c:v>4</c:v>
                </c:pt>
                <c:pt idx="14">
                  <c:v>2</c:v>
                </c:pt>
                <c:pt idx="15">
                  <c:v>4</c:v>
                </c:pt>
              </c:numCache>
            </c:numRef>
          </c:val>
        </c:ser>
        <c:axId val="31634625"/>
        <c:axId val="16276170"/>
      </c:barChart>
      <c:catAx>
        <c:axId val="316346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6276170"/>
        <c:crosses val="autoZero"/>
        <c:auto val="1"/>
        <c:lblOffset val="100"/>
        <c:noMultiLvlLbl val="0"/>
      </c:catAx>
      <c:valAx>
        <c:axId val="162761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1634625"/>
        <c:crossesAt val="1"/>
        <c:crossBetween val="between"/>
        <c:dispUnits/>
        <c:majorUnit val="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Rozkład wyników uczniów z </a:t>
            </a:r>
            <a:r>
              <a:rPr lang="en-US" cap="none" sz="900" b="0" i="1" u="none" baseline="0">
                <a:latin typeface="Arial CE"/>
                <a:ea typeface="Arial CE"/>
                <a:cs typeface="Arial CE"/>
              </a:rPr>
              <a:t>Wyszukiwania i stosowania informacji </a:t>
            </a: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
(Klasa A - 2007)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'KLASA A'!$M$4:$M$16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'KLASA A'!$R$4:$R$16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2</c:v>
                </c:pt>
                <c:pt idx="9">
                  <c:v>6</c:v>
                </c:pt>
                <c:pt idx="10">
                  <c:v>7</c:v>
                </c:pt>
                <c:pt idx="11">
                  <c:v>10</c:v>
                </c:pt>
                <c:pt idx="12">
                  <c:v>6</c:v>
                </c:pt>
              </c:numCache>
            </c:numRef>
          </c:val>
        </c:ser>
        <c:axId val="12267803"/>
        <c:axId val="43301364"/>
      </c:barChart>
      <c:catAx>
        <c:axId val="122678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3301364"/>
        <c:crosses val="autoZero"/>
        <c:auto val="1"/>
        <c:lblOffset val="100"/>
        <c:noMultiLvlLbl val="0"/>
      </c:catAx>
      <c:valAx>
        <c:axId val="433013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2267803"/>
        <c:crossesAt val="1"/>
        <c:crossBetween val="between"/>
        <c:dispUnits/>
        <c:majorUnit val="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Rozkład wyników uczniów z </a:t>
            </a:r>
            <a:r>
              <a:rPr lang="en-US" cap="none" sz="1000" b="0" i="1" u="none" baseline="0">
                <a:latin typeface="Arial CE"/>
                <a:ea typeface="Arial CE"/>
                <a:cs typeface="Arial CE"/>
              </a:rPr>
              <a:t>Tworzenia własnego tekstu </a:t>
            </a: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(2007)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SZKOŁA!$M$4:$M$29</c:f>
              <c:numCach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cat>
          <c:val>
            <c:numRef>
              <c:f>SZKOŁA!$O$4:$O$29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3</c:v>
                </c:pt>
                <c:pt idx="11">
                  <c:v>2</c:v>
                </c:pt>
                <c:pt idx="12">
                  <c:v>13</c:v>
                </c:pt>
                <c:pt idx="13">
                  <c:v>12</c:v>
                </c:pt>
                <c:pt idx="14">
                  <c:v>7</c:v>
                </c:pt>
                <c:pt idx="15">
                  <c:v>12</c:v>
                </c:pt>
                <c:pt idx="16">
                  <c:v>8</c:v>
                </c:pt>
                <c:pt idx="17">
                  <c:v>21</c:v>
                </c:pt>
                <c:pt idx="18">
                  <c:v>15</c:v>
                </c:pt>
                <c:pt idx="19">
                  <c:v>13</c:v>
                </c:pt>
                <c:pt idx="20">
                  <c:v>10</c:v>
                </c:pt>
                <c:pt idx="21">
                  <c:v>4</c:v>
                </c:pt>
                <c:pt idx="22">
                  <c:v>10</c:v>
                </c:pt>
                <c:pt idx="23">
                  <c:v>2</c:v>
                </c:pt>
                <c:pt idx="24">
                  <c:v>2</c:v>
                </c:pt>
                <c:pt idx="25">
                  <c:v>1</c:v>
                </c:pt>
              </c:numCache>
            </c:numRef>
          </c:val>
        </c:ser>
        <c:axId val="48005153"/>
        <c:axId val="29393194"/>
      </c:barChart>
      <c:catAx>
        <c:axId val="480051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9393194"/>
        <c:crosses val="autoZero"/>
        <c:auto val="1"/>
        <c:lblOffset val="100"/>
        <c:noMultiLvlLbl val="0"/>
      </c:catAx>
      <c:valAx>
        <c:axId val="293931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8005153"/>
        <c:crossesAt val="1"/>
        <c:crossBetween val="between"/>
        <c:dispUnits/>
        <c:maj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Rozkład wyników uczniów z </a:t>
            </a:r>
            <a:r>
              <a:rPr lang="en-US" cap="none" sz="900" b="0" i="1" u="none" baseline="0">
                <a:latin typeface="Arial CE"/>
                <a:ea typeface="Arial CE"/>
                <a:cs typeface="Arial CE"/>
              </a:rPr>
              <a:t>Wskazywania i opisywania faktów, związków 
i zależności</a:t>
            </a: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 (Klasa A - 2007)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'KLASA A'!$M$4:$M$19</c:f>
              <c:num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cat>
          <c:val>
            <c:numRef>
              <c:f>'KLASA A'!$S$4:$S$19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4</c:v>
                </c:pt>
                <c:pt idx="9">
                  <c:v>4</c:v>
                </c:pt>
                <c:pt idx="10">
                  <c:v>7</c:v>
                </c:pt>
                <c:pt idx="11">
                  <c:v>4</c:v>
                </c:pt>
                <c:pt idx="12">
                  <c:v>4</c:v>
                </c:pt>
                <c:pt idx="13">
                  <c:v>3</c:v>
                </c:pt>
                <c:pt idx="14">
                  <c:v>3</c:v>
                </c:pt>
                <c:pt idx="15">
                  <c:v>2</c:v>
                </c:pt>
              </c:numCache>
            </c:numRef>
          </c:val>
        </c:ser>
        <c:axId val="54167957"/>
        <c:axId val="17749566"/>
      </c:barChart>
      <c:catAx>
        <c:axId val="541679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7749566"/>
        <c:crosses val="autoZero"/>
        <c:auto val="1"/>
        <c:lblOffset val="100"/>
        <c:noMultiLvlLbl val="0"/>
      </c:catAx>
      <c:valAx>
        <c:axId val="177495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4167957"/>
        <c:crossesAt val="1"/>
        <c:crossBetween val="between"/>
        <c:dispUnits/>
        <c:majorUnit val="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Rozkład wyników uczniów z </a:t>
            </a:r>
            <a:r>
              <a:rPr lang="en-US" cap="none" sz="900" b="0" i="1" u="none" baseline="0">
                <a:latin typeface="Arial CE"/>
                <a:ea typeface="Arial CE"/>
                <a:cs typeface="Arial CE"/>
              </a:rPr>
              <a:t>Stosowania wiedzy i umiejętności do rozwiązywania problemów </a:t>
            </a: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(Klasa A - 2007)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'KLASA A'!$M$4:$M$12</c:f>
              <c:numCach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cat>
          <c:val>
            <c:numRef>
              <c:f>'KLASA A'!$T$4:$T$12</c:f>
              <c:numCache>
                <c:ptCount val="9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6</c:v>
                </c:pt>
                <c:pt idx="6">
                  <c:v>9</c:v>
                </c:pt>
                <c:pt idx="7">
                  <c:v>3</c:v>
                </c:pt>
                <c:pt idx="8">
                  <c:v>4</c:v>
                </c:pt>
              </c:numCache>
            </c:numRef>
          </c:val>
        </c:ser>
        <c:axId val="25528367"/>
        <c:axId val="28428712"/>
      </c:barChart>
      <c:catAx>
        <c:axId val="255283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8428712"/>
        <c:crosses val="autoZero"/>
        <c:auto val="1"/>
        <c:lblOffset val="100"/>
        <c:noMultiLvlLbl val="0"/>
      </c:catAx>
      <c:valAx>
        <c:axId val="284287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5528367"/>
        <c:crossesAt val="1"/>
        <c:crossBetween val="between"/>
        <c:dispUnits/>
        <c:majorUnit val="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Rozkład wyników uczniów z części matematyczno-przyrodniczej (GMP) egzaminu gimnazjalnego 
(Klasa A - 2007)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'KLASA A'!$M$4:$M$54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'KLASA A'!$U$4:$U$54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axId val="54531817"/>
        <c:axId val="21024306"/>
      </c:barChart>
      <c:catAx>
        <c:axId val="545318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1024306"/>
        <c:crosses val="autoZero"/>
        <c:auto val="1"/>
        <c:lblOffset val="100"/>
        <c:noMultiLvlLbl val="0"/>
      </c:catAx>
      <c:valAx>
        <c:axId val="210243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4531817"/>
        <c:crossesAt val="1"/>
        <c:crossBetween val="between"/>
        <c:dispUnits/>
        <c:majorUnit val="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Rozkład wyników uczniów z egzaminu gimnazjalnego (Klasa A - 2007)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'KLASA A'!$M$4:$M$104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'KLASA A'!$V$4:$V$104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1</c:v>
                </c:pt>
                <c:pt idx="63">
                  <c:v>1</c:v>
                </c:pt>
                <c:pt idx="64">
                  <c:v>2</c:v>
                </c:pt>
                <c:pt idx="65">
                  <c:v>1</c:v>
                </c:pt>
                <c:pt idx="66">
                  <c:v>0</c:v>
                </c:pt>
                <c:pt idx="67">
                  <c:v>1</c:v>
                </c:pt>
                <c:pt idx="68">
                  <c:v>1</c:v>
                </c:pt>
                <c:pt idx="69">
                  <c:v>3</c:v>
                </c:pt>
                <c:pt idx="70">
                  <c:v>1</c:v>
                </c:pt>
                <c:pt idx="71">
                  <c:v>1</c:v>
                </c:pt>
                <c:pt idx="72">
                  <c:v>0</c:v>
                </c:pt>
                <c:pt idx="73">
                  <c:v>1</c:v>
                </c:pt>
                <c:pt idx="74">
                  <c:v>2</c:v>
                </c:pt>
                <c:pt idx="75">
                  <c:v>0</c:v>
                </c:pt>
                <c:pt idx="76">
                  <c:v>1</c:v>
                </c:pt>
                <c:pt idx="77">
                  <c:v>3</c:v>
                </c:pt>
                <c:pt idx="78">
                  <c:v>1</c:v>
                </c:pt>
                <c:pt idx="79">
                  <c:v>2</c:v>
                </c:pt>
                <c:pt idx="80">
                  <c:v>0</c:v>
                </c:pt>
                <c:pt idx="81">
                  <c:v>3</c:v>
                </c:pt>
                <c:pt idx="82">
                  <c:v>0</c:v>
                </c:pt>
                <c:pt idx="83">
                  <c:v>2</c:v>
                </c:pt>
                <c:pt idx="84">
                  <c:v>2</c:v>
                </c:pt>
                <c:pt idx="85">
                  <c:v>0</c:v>
                </c:pt>
                <c:pt idx="86">
                  <c:v>1</c:v>
                </c:pt>
                <c:pt idx="87">
                  <c:v>0</c:v>
                </c:pt>
                <c:pt idx="88">
                  <c:v>1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1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axId val="55001027"/>
        <c:axId val="25247196"/>
      </c:barChart>
      <c:catAx>
        <c:axId val="550010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5247196"/>
        <c:crosses val="autoZero"/>
        <c:auto val="1"/>
        <c:lblOffset val="100"/>
        <c:noMultiLvlLbl val="0"/>
      </c:catAx>
      <c:valAx>
        <c:axId val="252471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5001027"/>
        <c:crossesAt val="1"/>
        <c:crossBetween val="between"/>
        <c:dispUnits/>
        <c:majorUnit val="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latin typeface="Arial CE"/>
                <a:ea typeface="Arial CE"/>
                <a:cs typeface="Arial CE"/>
              </a:rPr>
              <a:t>Rozkład wyników uczniów z badanych kategorii umiejętności z części humanistycznej (Klasa A - 2007) - porównanie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'KLASA A'!$N$3</c:f>
              <c:strCache>
                <c:ptCount val="1"/>
                <c:pt idx="0">
                  <c:v>Czytanie i odbiór tekstów kultury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'KLASA A'!$M$4:$M$29</c:f>
              <c:numCach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cat>
          <c:val>
            <c:numRef>
              <c:f>'KLASA A'!$N$4:$N$29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3</c:v>
                </c:pt>
                <c:pt idx="18">
                  <c:v>0</c:v>
                </c:pt>
                <c:pt idx="19">
                  <c:v>4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5</c:v>
                </c:pt>
                <c:pt idx="24">
                  <c:v>2</c:v>
                </c:pt>
                <c:pt idx="25">
                  <c:v>0</c:v>
                </c:pt>
              </c:numCache>
            </c:numRef>
          </c:val>
        </c:ser>
        <c:ser>
          <c:idx val="1"/>
          <c:order val="1"/>
          <c:tx>
            <c:strRef>
              <c:f>'KLASA A'!$O$3</c:f>
              <c:strCache>
                <c:ptCount val="1"/>
                <c:pt idx="0">
                  <c:v>Tworzenie własnego tekstu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'KLASA A'!$M$4:$M$29</c:f>
              <c:numCach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cat>
          <c:val>
            <c:numRef>
              <c:f>'KLASA A'!$O$4:$O$29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4</c:v>
                </c:pt>
                <c:pt idx="16">
                  <c:v>4</c:v>
                </c:pt>
                <c:pt idx="17">
                  <c:v>8</c:v>
                </c:pt>
                <c:pt idx="18">
                  <c:v>4</c:v>
                </c:pt>
                <c:pt idx="19">
                  <c:v>4</c:v>
                </c:pt>
                <c:pt idx="20">
                  <c:v>1</c:v>
                </c:pt>
                <c:pt idx="21">
                  <c:v>0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</c:numCache>
            </c:numRef>
          </c:val>
        </c:ser>
        <c:axId val="25898173"/>
        <c:axId val="31756966"/>
      </c:barChart>
      <c:catAx>
        <c:axId val="258981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1756966"/>
        <c:crosses val="autoZero"/>
        <c:auto val="1"/>
        <c:lblOffset val="100"/>
        <c:noMultiLvlLbl val="0"/>
      </c:catAx>
      <c:valAx>
        <c:axId val="317569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25898173"/>
        <c:crossesAt val="1"/>
        <c:crossBetween val="between"/>
        <c:dispUnits/>
        <c:majorUnit val="1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latin typeface="Arial CE"/>
                <a:ea typeface="Arial CE"/>
                <a:cs typeface="Arial CE"/>
              </a:rPr>
              <a:t>Rozkład wyników uczniów z części huamnistycznej egzaminu gimnazjalnego 
w skali </a:t>
            </a:r>
            <a:r>
              <a:rPr lang="en-US" cap="none" sz="875" b="0" i="1" u="none" baseline="0">
                <a:latin typeface="Arial CE"/>
                <a:ea typeface="Arial CE"/>
                <a:cs typeface="Arial CE"/>
              </a:rPr>
              <a:t>standardowej dziewiątki</a:t>
            </a:r>
            <a:r>
              <a:rPr lang="en-US" cap="none" sz="875" b="0" i="0" u="none" baseline="0">
                <a:latin typeface="Arial CE"/>
                <a:ea typeface="Arial CE"/>
                <a:cs typeface="Arial CE"/>
              </a:rPr>
              <a:t> (Klasa A - 2007)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'KLASA A'!$AB$3</c:f>
              <c:strCache>
                <c:ptCount val="1"/>
                <c:pt idx="0">
                  <c:v>Klasa A (procent wyników)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'KLASA A'!$AB$4:$AB$12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27.272727272727273</c:v>
                </c:pt>
                <c:pt idx="5">
                  <c:v>36.36363636363637</c:v>
                </c:pt>
                <c:pt idx="6">
                  <c:v>27.272727272727273</c:v>
                </c:pt>
                <c:pt idx="7">
                  <c:v>3.0303030303030303</c:v>
                </c:pt>
                <c:pt idx="8">
                  <c:v>6.0606060606060606</c:v>
                </c:pt>
              </c:numCache>
            </c:numRef>
          </c:val>
        </c:ser>
        <c:ser>
          <c:idx val="1"/>
          <c:order val="1"/>
          <c:tx>
            <c:strRef>
              <c:f>'KLASA A'!$AC$3</c:f>
              <c:strCache>
                <c:ptCount val="1"/>
                <c:pt idx="0">
                  <c:v>Populacja (procent wyników)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'KLASA A'!$AC$4:$AC$12</c:f>
              <c:numCache>
                <c:ptCount val="9"/>
                <c:pt idx="0">
                  <c:v>4</c:v>
                </c:pt>
                <c:pt idx="1">
                  <c:v>7</c:v>
                </c:pt>
                <c:pt idx="2">
                  <c:v>12</c:v>
                </c:pt>
                <c:pt idx="3">
                  <c:v>17</c:v>
                </c:pt>
                <c:pt idx="4">
                  <c:v>20</c:v>
                </c:pt>
                <c:pt idx="5">
                  <c:v>17</c:v>
                </c:pt>
                <c:pt idx="6">
                  <c:v>12</c:v>
                </c:pt>
                <c:pt idx="7">
                  <c:v>7</c:v>
                </c:pt>
                <c:pt idx="8">
                  <c:v>4</c:v>
                </c:pt>
              </c:numCache>
            </c:numRef>
          </c:val>
        </c:ser>
        <c:axId val="17377239"/>
        <c:axId val="22177424"/>
      </c:barChart>
      <c:catAx>
        <c:axId val="173772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1" u="none" baseline="0">
                    <a:latin typeface="Arial CE"/>
                    <a:ea typeface="Arial CE"/>
                    <a:cs typeface="Arial CE"/>
                  </a:rPr>
                  <a:t>Stopień skali (stanin)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22177424"/>
        <c:crosses val="autoZero"/>
        <c:auto val="1"/>
        <c:lblOffset val="100"/>
        <c:noMultiLvlLbl val="0"/>
      </c:catAx>
      <c:valAx>
        <c:axId val="22177424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1" u="none" baseline="0">
                    <a:latin typeface="Arial CE"/>
                    <a:ea typeface="Arial CE"/>
                    <a:cs typeface="Arial CE"/>
                  </a:rPr>
                  <a:t>Procent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17377239"/>
        <c:crossesAt val="1"/>
        <c:crossBetween val="between"/>
        <c:dispUnits/>
        <c:majorUnit val="10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latin typeface="Arial CE"/>
                <a:ea typeface="Arial CE"/>
                <a:cs typeface="Arial CE"/>
              </a:rPr>
              <a:t>Rozkład wyników uczniów z części matematyczno-przyrodniczej egzaminu gimnazjalnego w skali </a:t>
            </a:r>
            <a:r>
              <a:rPr lang="en-US" cap="none" sz="875" b="0" i="1" u="none" baseline="0">
                <a:latin typeface="Arial CE"/>
                <a:ea typeface="Arial CE"/>
                <a:cs typeface="Arial CE"/>
              </a:rPr>
              <a:t>standardowej dziewiątki</a:t>
            </a:r>
            <a:r>
              <a:rPr lang="en-US" cap="none" sz="875" b="0" i="0" u="none" baseline="0">
                <a:latin typeface="Arial CE"/>
                <a:ea typeface="Arial CE"/>
                <a:cs typeface="Arial CE"/>
              </a:rPr>
              <a:t> (Klasa A - 2007)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'KLASA A'!$AK$3</c:f>
              <c:strCache>
                <c:ptCount val="1"/>
                <c:pt idx="0">
                  <c:v>Klasa A (procent wyników)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'KLASA A'!$AK$4:$AK$12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3.0303030303030303</c:v>
                </c:pt>
                <c:pt idx="4">
                  <c:v>6.0606060606060606</c:v>
                </c:pt>
                <c:pt idx="5">
                  <c:v>27.272727272727273</c:v>
                </c:pt>
                <c:pt idx="6">
                  <c:v>30.303030303030305</c:v>
                </c:pt>
                <c:pt idx="7">
                  <c:v>27.272727272727273</c:v>
                </c:pt>
                <c:pt idx="8">
                  <c:v>6.0606060606060606</c:v>
                </c:pt>
              </c:numCache>
            </c:numRef>
          </c:val>
        </c:ser>
        <c:ser>
          <c:idx val="1"/>
          <c:order val="1"/>
          <c:tx>
            <c:strRef>
              <c:f>'KLASA A'!$AL$3</c:f>
              <c:strCache>
                <c:ptCount val="1"/>
                <c:pt idx="0">
                  <c:v>Populacja (procent wyników)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'KLASA A'!$AL$4:$AL$12</c:f>
              <c:numCache>
                <c:ptCount val="9"/>
                <c:pt idx="0">
                  <c:v>4</c:v>
                </c:pt>
                <c:pt idx="1">
                  <c:v>7</c:v>
                </c:pt>
                <c:pt idx="2">
                  <c:v>12</c:v>
                </c:pt>
                <c:pt idx="3">
                  <c:v>17</c:v>
                </c:pt>
                <c:pt idx="4">
                  <c:v>20</c:v>
                </c:pt>
                <c:pt idx="5">
                  <c:v>17</c:v>
                </c:pt>
                <c:pt idx="6">
                  <c:v>12</c:v>
                </c:pt>
                <c:pt idx="7">
                  <c:v>7</c:v>
                </c:pt>
                <c:pt idx="8">
                  <c:v>4</c:v>
                </c:pt>
              </c:numCache>
            </c:numRef>
          </c:val>
        </c:ser>
        <c:axId val="65379089"/>
        <c:axId val="51540890"/>
      </c:barChart>
      <c:catAx>
        <c:axId val="653790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1" u="none" baseline="0">
                    <a:latin typeface="Arial CE"/>
                    <a:ea typeface="Arial CE"/>
                    <a:cs typeface="Arial CE"/>
                  </a:rPr>
                  <a:t>Stopień skali (stanin)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51540890"/>
        <c:crosses val="autoZero"/>
        <c:auto val="1"/>
        <c:lblOffset val="100"/>
        <c:noMultiLvlLbl val="0"/>
      </c:catAx>
      <c:valAx>
        <c:axId val="51540890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1" u="none" baseline="0">
                    <a:latin typeface="Arial CE"/>
                    <a:ea typeface="Arial CE"/>
                    <a:cs typeface="Arial CE"/>
                  </a:rPr>
                  <a:t>Procent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65379089"/>
        <c:crossesAt val="1"/>
        <c:crossBetween val="between"/>
        <c:dispUnits/>
        <c:majorUnit val="1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7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Średnie wyniki uczniów w % punktów z poszczególnych kategorii umiejętności, części egzaminu i z całego egzaminu gimnazjalnego (Klasa A, 2007)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16925"/>
          <c:w val="0.9325"/>
          <c:h val="0.806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339966"/>
              </a:solidFill>
            </c:spPr>
          </c:dPt>
          <c:dPt>
            <c:idx val="3"/>
            <c:invertIfNegative val="0"/>
            <c:spPr>
              <a:solidFill>
                <a:srgbClr val="00CCFF"/>
              </a:solidFill>
            </c:spPr>
          </c:dPt>
          <c:dPt>
            <c:idx val="4"/>
            <c:invertIfNegative val="0"/>
            <c:spPr>
              <a:solidFill>
                <a:srgbClr val="00CCFF"/>
              </a:solidFill>
            </c:spPr>
          </c:dPt>
          <c:dPt>
            <c:idx val="5"/>
            <c:invertIfNegative val="0"/>
            <c:spPr>
              <a:solidFill>
                <a:srgbClr val="00CCFF"/>
              </a:solidFill>
            </c:spPr>
          </c:dPt>
          <c:dPt>
            <c:idx val="6"/>
            <c:invertIfNegative val="0"/>
            <c:spPr>
              <a:solidFill>
                <a:srgbClr val="00CCFF"/>
              </a:solidFill>
            </c:spPr>
          </c:dPt>
          <c:dPt>
            <c:idx val="7"/>
            <c:invertIfNegative val="0"/>
            <c:spPr>
              <a:solidFill>
                <a:srgbClr val="33CCCC"/>
              </a:solidFill>
            </c:spPr>
          </c:dPt>
          <c:dPt>
            <c:idx val="8"/>
            <c:invertIfNegative val="0"/>
            <c:spPr>
              <a:solidFill>
                <a:srgbClr val="FF808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'KLASA A'!$D$3:$L$3</c:f>
              <c:strCache/>
            </c:strRef>
          </c:cat>
          <c:val>
            <c:numRef>
              <c:f>'KLASA A'!$D$47:$L$47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61214827"/>
        <c:axId val="14062532"/>
      </c:barChart>
      <c:catAx>
        <c:axId val="61214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14062532"/>
        <c:crosses val="autoZero"/>
        <c:auto val="1"/>
        <c:lblOffset val="100"/>
        <c:noMultiLvlLbl val="0"/>
      </c:catAx>
      <c:valAx>
        <c:axId val="140625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1" u="none" baseline="0">
                    <a:latin typeface="Arial CE"/>
                    <a:ea typeface="Arial CE"/>
                    <a:cs typeface="Arial CE"/>
                  </a:rPr>
                  <a:t>Procent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121482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Rozkład wyników uczniów z obu części egzaminu gimnazjalnego w skali </a:t>
            </a:r>
            <a:r>
              <a:rPr lang="en-US" cap="none" sz="900" b="0" i="1" u="none" baseline="0">
                <a:latin typeface="Arial CE"/>
                <a:ea typeface="Arial CE"/>
                <a:cs typeface="Arial CE"/>
              </a:rPr>
              <a:t>standardowej dziewiątki </a:t>
            </a: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(Klasa A - 2007)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'KLASA A'!$AS$3</c:f>
              <c:strCache>
                <c:ptCount val="1"/>
                <c:pt idx="0">
                  <c:v>Klasa A (procent wyników)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'KLASA A'!$AS$4:$AS$12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'KLASA A'!$AT$3</c:f>
              <c:strCache>
                <c:ptCount val="1"/>
                <c:pt idx="0">
                  <c:v>Populacja (procent wyników)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'KLASA A'!$AT$4:$AT$12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59453925"/>
        <c:axId val="65323278"/>
      </c:barChart>
      <c:catAx>
        <c:axId val="594539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Stopień skali (stanin)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5323278"/>
        <c:crosses val="autoZero"/>
        <c:auto val="1"/>
        <c:lblOffset val="100"/>
        <c:noMultiLvlLbl val="0"/>
      </c:catAx>
      <c:valAx>
        <c:axId val="65323278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Procent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9453925"/>
        <c:crossesAt val="1"/>
        <c:crossBetween val="between"/>
        <c:dispUnits/>
        <c:majorUnit val="1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Rozkład wyników z zakresu </a:t>
            </a:r>
            <a:r>
              <a:rPr lang="en-US" cap="none" sz="900" b="0" i="1" u="none" baseline="0">
                <a:latin typeface="Arial CE"/>
                <a:ea typeface="Arial CE"/>
                <a:cs typeface="Arial CE"/>
              </a:rPr>
              <a:t>Czytania i odbioru tekstów kultury 
</a:t>
            </a: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(Klasa B - 2007)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25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'KLASA B'!$M$4:$M$29</c:f>
              <c:numCach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cat>
          <c:val>
            <c:numRef>
              <c:f>'KLASA B'!$N$4:$N$29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1</c:v>
                </c:pt>
                <c:pt idx="19">
                  <c:v>2</c:v>
                </c:pt>
                <c:pt idx="20">
                  <c:v>1</c:v>
                </c:pt>
                <c:pt idx="21">
                  <c:v>4</c:v>
                </c:pt>
                <c:pt idx="22">
                  <c:v>1</c:v>
                </c:pt>
                <c:pt idx="23">
                  <c:v>7</c:v>
                </c:pt>
                <c:pt idx="24">
                  <c:v>5</c:v>
                </c:pt>
                <c:pt idx="25">
                  <c:v>2</c:v>
                </c:pt>
              </c:numCache>
            </c:numRef>
          </c:val>
        </c:ser>
        <c:axId val="51038591"/>
        <c:axId val="56694136"/>
      </c:barChart>
      <c:catAx>
        <c:axId val="510385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6694136"/>
        <c:crosses val="autoZero"/>
        <c:auto val="1"/>
        <c:lblOffset val="100"/>
        <c:noMultiLvlLbl val="0"/>
      </c:catAx>
      <c:valAx>
        <c:axId val="566941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1038591"/>
        <c:crossesAt val="1"/>
        <c:crossBetween val="between"/>
        <c:dispUnits/>
        <c:maj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Rozkład wyników uczniów z części humanistycznej egzaminu gimnazjalnego (2007)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SZKOŁA!$M$4:$M$54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SZKOŁA!$P$4:$P$54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1</c:v>
                </c:pt>
                <c:pt idx="20">
                  <c:v>2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3</c:v>
                </c:pt>
                <c:pt idx="25">
                  <c:v>1</c:v>
                </c:pt>
                <c:pt idx="26">
                  <c:v>0</c:v>
                </c:pt>
                <c:pt idx="27">
                  <c:v>4</c:v>
                </c:pt>
                <c:pt idx="28">
                  <c:v>3</c:v>
                </c:pt>
                <c:pt idx="29">
                  <c:v>1</c:v>
                </c:pt>
                <c:pt idx="30">
                  <c:v>7</c:v>
                </c:pt>
                <c:pt idx="31">
                  <c:v>7</c:v>
                </c:pt>
                <c:pt idx="32">
                  <c:v>4</c:v>
                </c:pt>
                <c:pt idx="33">
                  <c:v>6</c:v>
                </c:pt>
                <c:pt idx="34">
                  <c:v>4</c:v>
                </c:pt>
                <c:pt idx="35">
                  <c:v>5</c:v>
                </c:pt>
                <c:pt idx="36">
                  <c:v>5</c:v>
                </c:pt>
                <c:pt idx="37">
                  <c:v>6</c:v>
                </c:pt>
                <c:pt idx="38">
                  <c:v>18</c:v>
                </c:pt>
                <c:pt idx="39">
                  <c:v>10</c:v>
                </c:pt>
                <c:pt idx="40">
                  <c:v>6</c:v>
                </c:pt>
                <c:pt idx="41">
                  <c:v>11</c:v>
                </c:pt>
                <c:pt idx="42">
                  <c:v>10</c:v>
                </c:pt>
                <c:pt idx="43">
                  <c:v>5</c:v>
                </c:pt>
                <c:pt idx="44">
                  <c:v>5</c:v>
                </c:pt>
                <c:pt idx="45">
                  <c:v>3</c:v>
                </c:pt>
                <c:pt idx="46">
                  <c:v>7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</c:numCache>
            </c:numRef>
          </c:val>
        </c:ser>
        <c:axId val="63212155"/>
        <c:axId val="32038484"/>
      </c:barChart>
      <c:catAx>
        <c:axId val="632121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2038484"/>
        <c:crosses val="autoZero"/>
        <c:auto val="1"/>
        <c:lblOffset val="100"/>
        <c:noMultiLvlLbl val="0"/>
      </c:catAx>
      <c:valAx>
        <c:axId val="320384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3212155"/>
        <c:crossesAt val="1"/>
        <c:crossBetween val="between"/>
        <c:dispUnits/>
        <c:maj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Rozkład wyników uczniów z zakresu </a:t>
            </a:r>
            <a:r>
              <a:rPr lang="en-US" cap="none" sz="900" b="0" i="1" u="none" baseline="0">
                <a:latin typeface="Arial CE"/>
                <a:ea typeface="Arial CE"/>
                <a:cs typeface="Arial CE"/>
              </a:rPr>
              <a:t>Tworzenia własnego tekstu</a:t>
            </a: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 (Klasa B - 2007)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'KLASA B'!$M$4:$M$29</c:f>
              <c:numCach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cat>
          <c:val>
            <c:numRef>
              <c:f>'KLASA B'!$O$4:$O$29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4</c:v>
                </c:pt>
                <c:pt idx="14">
                  <c:v>2</c:v>
                </c:pt>
                <c:pt idx="15">
                  <c:v>2</c:v>
                </c:pt>
                <c:pt idx="16">
                  <c:v>0</c:v>
                </c:pt>
                <c:pt idx="17">
                  <c:v>3</c:v>
                </c:pt>
                <c:pt idx="18">
                  <c:v>4</c:v>
                </c:pt>
                <c:pt idx="19">
                  <c:v>1</c:v>
                </c:pt>
                <c:pt idx="20">
                  <c:v>3</c:v>
                </c:pt>
                <c:pt idx="21">
                  <c:v>2</c:v>
                </c:pt>
                <c:pt idx="22">
                  <c:v>5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axId val="40485177"/>
        <c:axId val="28822274"/>
      </c:barChart>
      <c:catAx>
        <c:axId val="404851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8822274"/>
        <c:crosses val="autoZero"/>
        <c:auto val="1"/>
        <c:lblOffset val="100"/>
        <c:noMultiLvlLbl val="0"/>
      </c:catAx>
      <c:valAx>
        <c:axId val="288222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0485177"/>
        <c:crossesAt val="1"/>
        <c:crossBetween val="between"/>
        <c:dispUnits/>
        <c:maj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Rozkład wyników z części humanistycznej (GHU) egzaminu gimnazjalnego 
(Klasa B - 2007)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'KLASA B'!$M$4:$M$54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'KLASA B'!$P$4:$P$54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4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4</c:v>
                </c:pt>
                <c:pt idx="39">
                  <c:v>1</c:v>
                </c:pt>
                <c:pt idx="40">
                  <c:v>0</c:v>
                </c:pt>
                <c:pt idx="41">
                  <c:v>3</c:v>
                </c:pt>
                <c:pt idx="42">
                  <c:v>2</c:v>
                </c:pt>
                <c:pt idx="43">
                  <c:v>2</c:v>
                </c:pt>
                <c:pt idx="44">
                  <c:v>1</c:v>
                </c:pt>
                <c:pt idx="45">
                  <c:v>3</c:v>
                </c:pt>
                <c:pt idx="46">
                  <c:v>3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axId val="58073875"/>
        <c:axId val="52902828"/>
      </c:barChart>
      <c:catAx>
        <c:axId val="580738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2902828"/>
        <c:crosses val="autoZero"/>
        <c:auto val="1"/>
        <c:lblOffset val="100"/>
        <c:noMultiLvlLbl val="0"/>
      </c:catAx>
      <c:valAx>
        <c:axId val="529028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8073875"/>
        <c:crossesAt val="1"/>
        <c:crossBetween val="between"/>
        <c:dispUnits/>
        <c:maj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Rozkład wyników uczniów z </a:t>
            </a:r>
            <a:r>
              <a:rPr lang="en-US" cap="none" sz="900" b="0" i="1" u="none" baseline="0">
                <a:latin typeface="Arial CE"/>
                <a:ea typeface="Arial CE"/>
                <a:cs typeface="Arial CE"/>
              </a:rPr>
              <a:t>Stosowania terminów, pojęć i procedur 
</a:t>
            </a: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(Klasa B - 2007)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'KLASA B'!$M$4:$M$19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cat>
          <c:val>
            <c:numRef>
              <c:f>'KLASA B'!$Q$4:$Q$19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6363405"/>
        <c:axId val="57270646"/>
      </c:barChart>
      <c:catAx>
        <c:axId val="63634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7270646"/>
        <c:crosses val="autoZero"/>
        <c:auto val="1"/>
        <c:lblOffset val="100"/>
        <c:noMultiLvlLbl val="0"/>
      </c:catAx>
      <c:valAx>
        <c:axId val="572706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363405"/>
        <c:crossesAt val="1"/>
        <c:crossBetween val="between"/>
        <c:dispUnits/>
        <c:majorUnit val="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Rozkład wyników uczniów z </a:t>
            </a:r>
            <a:r>
              <a:rPr lang="en-US" cap="none" sz="900" b="0" i="1" u="none" baseline="0">
                <a:latin typeface="Arial CE"/>
                <a:ea typeface="Arial CE"/>
                <a:cs typeface="Arial CE"/>
              </a:rPr>
              <a:t>Wyszukiwania i stosowania informacji </a:t>
            </a: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
(Klasa B - 2007)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'KLASA B'!$M$4:$M$16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'KLASA B'!$R$4:$R$16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45673767"/>
        <c:axId val="8410720"/>
      </c:barChart>
      <c:catAx>
        <c:axId val="45673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8410720"/>
        <c:crosses val="autoZero"/>
        <c:auto val="1"/>
        <c:lblOffset val="100"/>
        <c:noMultiLvlLbl val="0"/>
      </c:catAx>
      <c:valAx>
        <c:axId val="84107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5673767"/>
        <c:crossesAt val="1"/>
        <c:crossBetween val="between"/>
        <c:dispUnits/>
        <c:majorUnit val="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Rozkład wyników uczniów z </a:t>
            </a:r>
            <a:r>
              <a:rPr lang="en-US" cap="none" sz="900" b="0" i="1" u="none" baseline="0">
                <a:latin typeface="Arial CE"/>
                <a:ea typeface="Arial CE"/>
                <a:cs typeface="Arial CE"/>
              </a:rPr>
              <a:t>Wskazywania i opisywania faktów, związków 
i zależności</a:t>
            </a: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 (Klasa B - 2007)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'KLASA B'!$M$4:$M$19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cat>
          <c:val>
            <c:numRef>
              <c:f>'KLASA B'!$S$4:$S$19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8587617"/>
        <c:axId val="10179690"/>
      </c:barChart>
      <c:catAx>
        <c:axId val="85876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0179690"/>
        <c:crosses val="autoZero"/>
        <c:auto val="1"/>
        <c:lblOffset val="100"/>
        <c:noMultiLvlLbl val="0"/>
      </c:catAx>
      <c:valAx>
        <c:axId val="101796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8587617"/>
        <c:crossesAt val="1"/>
        <c:crossBetween val="between"/>
        <c:dispUnits/>
        <c:majorUnit val="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Rozkład wyników uczniów z </a:t>
            </a:r>
            <a:r>
              <a:rPr lang="en-US" cap="none" sz="900" b="0" i="1" u="none" baseline="0">
                <a:latin typeface="Arial CE"/>
                <a:ea typeface="Arial CE"/>
                <a:cs typeface="Arial CE"/>
              </a:rPr>
              <a:t>Stosowania wiedzy i umiejętności do rozwiązywania problemów </a:t>
            </a: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(Klasa B - 2007)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'KLASA B'!$M$4:$M$12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'KLASA B'!$T$4:$T$12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24508347"/>
        <c:axId val="19248532"/>
      </c:barChart>
      <c:catAx>
        <c:axId val="245083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9248532"/>
        <c:crosses val="autoZero"/>
        <c:auto val="1"/>
        <c:lblOffset val="100"/>
        <c:noMultiLvlLbl val="0"/>
      </c:catAx>
      <c:valAx>
        <c:axId val="192485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4508347"/>
        <c:crossesAt val="1"/>
        <c:crossBetween val="between"/>
        <c:dispUnits/>
        <c:majorUnit val="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Rozkład wyników uczniów z części matematyczno-przyrodniczej (GMP) egzaminu gimnazjalnego 
(Klasa B - 2007)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'KLASA B'!$M$4:$M$54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'KLASA B'!$U$4:$U$54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axId val="39019061"/>
        <c:axId val="15627230"/>
      </c:barChart>
      <c:catAx>
        <c:axId val="390190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5627230"/>
        <c:crosses val="autoZero"/>
        <c:auto val="1"/>
        <c:lblOffset val="100"/>
        <c:noMultiLvlLbl val="0"/>
      </c:catAx>
      <c:valAx>
        <c:axId val="156272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9019061"/>
        <c:crossesAt val="1"/>
        <c:crossBetween val="between"/>
        <c:dispUnits/>
        <c:majorUnit val="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Rozkład wyników uczniów z badanych kategorii umiejętności w części humanistycznej (Klasa B - 2007) - porównanie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'KLASA B'!$N$3</c:f>
              <c:strCache>
                <c:ptCount val="1"/>
                <c:pt idx="0">
                  <c:v>Czytanie i odbiór tekstów kultury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'KLASA B'!$M$4:$M$29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'KLASA B'!$N$4:$N$29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1"/>
          <c:order val="1"/>
          <c:tx>
            <c:strRef>
              <c:f>'KLASA B'!$O$3</c:f>
              <c:strCache>
                <c:ptCount val="1"/>
                <c:pt idx="0">
                  <c:v>Tworzenie własnego tekstu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'KLASA B'!$M$4:$M$29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'KLASA B'!$O$4:$O$29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axId val="6427343"/>
        <c:axId val="57846088"/>
      </c:barChart>
      <c:catAx>
        <c:axId val="64273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7846088"/>
        <c:crosses val="autoZero"/>
        <c:auto val="1"/>
        <c:lblOffset val="100"/>
        <c:noMultiLvlLbl val="0"/>
      </c:catAx>
      <c:valAx>
        <c:axId val="578460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427343"/>
        <c:crossesAt val="1"/>
        <c:crossBetween val="between"/>
        <c:dispUnits/>
        <c:majorUnit val="1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Rozkład wyników uczniów z egzaminu gimnazjalnego (Klasa B - 2007)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'KLASA B'!$M$4:$M$104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cat>
          <c:val>
            <c:numRef>
              <c:f>'KLASA B'!$V$4:$V$104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axId val="50852745"/>
        <c:axId val="55021522"/>
      </c:barChart>
      <c:catAx>
        <c:axId val="508527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5021522"/>
        <c:crosses val="autoZero"/>
        <c:auto val="1"/>
        <c:lblOffset val="100"/>
        <c:noMultiLvlLbl val="0"/>
      </c:catAx>
      <c:valAx>
        <c:axId val="550215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0852745"/>
        <c:crossesAt val="1"/>
        <c:crossBetween val="between"/>
        <c:dispUnits/>
        <c:majorUnit val="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Rozkład wyników uczniów z części huamnistycznej egzaminu gimnazjalnego 
w skali </a:t>
            </a:r>
            <a:r>
              <a:rPr lang="en-US" cap="none" sz="900" b="0" i="1" u="none" baseline="0">
                <a:latin typeface="Arial CE"/>
                <a:ea typeface="Arial CE"/>
                <a:cs typeface="Arial CE"/>
              </a:rPr>
              <a:t>standardowej dziewiątki</a:t>
            </a: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 (Klasa B - 2007)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'KLASA B'!$AB$3</c:f>
              <c:strCache>
                <c:ptCount val="1"/>
                <c:pt idx="0">
                  <c:v>Klasa B (procent wyników)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'KLASA B'!$AB$4:$AB$12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'KLASA B'!$AC$3</c:f>
              <c:strCache>
                <c:ptCount val="1"/>
                <c:pt idx="0">
                  <c:v>Populacja (procent wyników)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'KLASA B'!$AC$4:$AC$12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25431651"/>
        <c:axId val="27558268"/>
      </c:barChart>
      <c:catAx>
        <c:axId val="254316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Stopień skali (stanin)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7558268"/>
        <c:crosses val="autoZero"/>
        <c:auto val="1"/>
        <c:lblOffset val="100"/>
        <c:noMultiLvlLbl val="0"/>
      </c:catAx>
      <c:valAx>
        <c:axId val="27558268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Procent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5431651"/>
        <c:crossesAt val="1"/>
        <c:crossBetween val="between"/>
        <c:dispUnits/>
        <c:majorUnit val="10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Rozkład wyników uczniów z zakresu </a:t>
            </a:r>
            <a:r>
              <a:rPr lang="en-US" cap="none" sz="1000" b="0" i="1" u="none" baseline="0">
                <a:latin typeface="Arial CE"/>
                <a:ea typeface="Arial CE"/>
                <a:cs typeface="Arial CE"/>
              </a:rPr>
              <a:t>Stosowania terminów, pojęć i procedur </a:t>
            </a: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(2007)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SZKOŁA!$M$4:$M$19</c:f>
              <c:num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cat>
          <c:val>
            <c:numRef>
              <c:f>SZKOŁA!$Q$4:$Q$19</c:f>
              <c:numCache>
                <c:ptCount val="16"/>
                <c:pt idx="0">
                  <c:v>1</c:v>
                </c:pt>
                <c:pt idx="1">
                  <c:v>5</c:v>
                </c:pt>
                <c:pt idx="2">
                  <c:v>8</c:v>
                </c:pt>
                <c:pt idx="3">
                  <c:v>14</c:v>
                </c:pt>
                <c:pt idx="4">
                  <c:v>19</c:v>
                </c:pt>
                <c:pt idx="5">
                  <c:v>16</c:v>
                </c:pt>
                <c:pt idx="6">
                  <c:v>10</c:v>
                </c:pt>
                <c:pt idx="7">
                  <c:v>9</c:v>
                </c:pt>
                <c:pt idx="8">
                  <c:v>10</c:v>
                </c:pt>
                <c:pt idx="9">
                  <c:v>14</c:v>
                </c:pt>
                <c:pt idx="10">
                  <c:v>7</c:v>
                </c:pt>
                <c:pt idx="11">
                  <c:v>6</c:v>
                </c:pt>
                <c:pt idx="12">
                  <c:v>5</c:v>
                </c:pt>
                <c:pt idx="13">
                  <c:v>9</c:v>
                </c:pt>
                <c:pt idx="14">
                  <c:v>4</c:v>
                </c:pt>
                <c:pt idx="15">
                  <c:v>5</c:v>
                </c:pt>
              </c:numCache>
            </c:numRef>
          </c:val>
        </c:ser>
        <c:axId val="19910901"/>
        <c:axId val="44980382"/>
      </c:barChart>
      <c:catAx>
        <c:axId val="199109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4980382"/>
        <c:crosses val="autoZero"/>
        <c:auto val="1"/>
        <c:lblOffset val="100"/>
        <c:noMultiLvlLbl val="0"/>
      </c:catAx>
      <c:valAx>
        <c:axId val="449803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9910901"/>
        <c:crossesAt val="1"/>
        <c:crossBetween val="between"/>
        <c:dispUnits/>
        <c:majorUnit val="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Rozkład wyników uczniów z części matematyczno-przyrodniczej egzaminu gimnazjalnego w skali </a:t>
            </a:r>
            <a:r>
              <a:rPr lang="en-US" cap="none" sz="900" b="0" i="1" u="none" baseline="0">
                <a:latin typeface="Arial CE"/>
                <a:ea typeface="Arial CE"/>
                <a:cs typeface="Arial CE"/>
              </a:rPr>
              <a:t>standardowej dziewiątki</a:t>
            </a: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 (Klasa B - 2007)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'KLASA B'!$AK$3</c:f>
              <c:strCache>
                <c:ptCount val="1"/>
                <c:pt idx="0">
                  <c:v>Klasa B (procent wyników)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'KLASA B'!$AK$4:$AK$12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'KLASA B'!$AL$3</c:f>
              <c:strCache>
                <c:ptCount val="1"/>
                <c:pt idx="0">
                  <c:v>Populacja (procent wyników)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'KLASA B'!$AL$4:$AL$12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46697821"/>
        <c:axId val="17627206"/>
      </c:barChart>
      <c:catAx>
        <c:axId val="466978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Stopień skali (stanin)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7627206"/>
        <c:crosses val="autoZero"/>
        <c:auto val="1"/>
        <c:lblOffset val="100"/>
        <c:noMultiLvlLbl val="0"/>
      </c:catAx>
      <c:valAx>
        <c:axId val="17627206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Procent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6697821"/>
        <c:crossesAt val="1"/>
        <c:crossBetween val="between"/>
        <c:dispUnits/>
        <c:majorUnit val="1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Średnie wyniki uczniów w % punktów z poszczególnych kategorii umiejętności, części egzaminu i z całego egzaminu gimnazjalnego (Klasa B, 2007)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168"/>
          <c:w val="0.933"/>
          <c:h val="0.80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339966"/>
              </a:solidFill>
            </c:spPr>
          </c:dPt>
          <c:dPt>
            <c:idx val="3"/>
            <c:invertIfNegative val="0"/>
            <c:spPr>
              <a:solidFill>
                <a:srgbClr val="00CCFF"/>
              </a:solidFill>
            </c:spPr>
          </c:dPt>
          <c:dPt>
            <c:idx val="4"/>
            <c:invertIfNegative val="0"/>
            <c:spPr>
              <a:solidFill>
                <a:srgbClr val="00CCFF"/>
              </a:solidFill>
            </c:spPr>
          </c:dPt>
          <c:dPt>
            <c:idx val="5"/>
            <c:invertIfNegative val="0"/>
            <c:spPr>
              <a:solidFill>
                <a:srgbClr val="00CCFF"/>
              </a:solidFill>
            </c:spPr>
          </c:dPt>
          <c:dPt>
            <c:idx val="6"/>
            <c:invertIfNegative val="0"/>
            <c:spPr>
              <a:solidFill>
                <a:srgbClr val="00CCFF"/>
              </a:solidFill>
            </c:spPr>
          </c:dPt>
          <c:dPt>
            <c:idx val="7"/>
            <c:invertIfNegative val="0"/>
            <c:spPr>
              <a:solidFill>
                <a:srgbClr val="33CCCC"/>
              </a:solidFill>
            </c:spPr>
          </c:dPt>
          <c:dPt>
            <c:idx val="8"/>
            <c:invertIfNegative val="0"/>
            <c:spPr>
              <a:solidFill>
                <a:srgbClr val="FF808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'KLASA B'!$D$3:$L$3</c:f>
              <c:strCache/>
            </c:strRef>
          </c:cat>
          <c:val>
            <c:numRef>
              <c:f>'KLASA B'!$D$47:$L$47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24427127"/>
        <c:axId val="18517552"/>
      </c:barChart>
      <c:catAx>
        <c:axId val="24427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8517552"/>
        <c:crosses val="autoZero"/>
        <c:auto val="1"/>
        <c:lblOffset val="100"/>
        <c:noMultiLvlLbl val="0"/>
      </c:catAx>
      <c:valAx>
        <c:axId val="185175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1" u="none" baseline="0">
                    <a:latin typeface="Arial CE"/>
                    <a:ea typeface="Arial CE"/>
                    <a:cs typeface="Arial CE"/>
                  </a:rPr>
                  <a:t>Procent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442712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Rozkład wyników uczniów z obu części egzaminu gimnazjalnego w skali </a:t>
            </a:r>
            <a:r>
              <a:rPr lang="en-US" cap="none" sz="900" b="0" i="1" u="none" baseline="0">
                <a:latin typeface="Arial CE"/>
                <a:ea typeface="Arial CE"/>
                <a:cs typeface="Arial CE"/>
              </a:rPr>
              <a:t>standardowej dziewiątki </a:t>
            </a: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(Klasa B - 2007)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'KLASA B'!$AS$3</c:f>
              <c:strCache>
                <c:ptCount val="1"/>
                <c:pt idx="0">
                  <c:v>Klasa B (procent wyników)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'KLASA B'!$AS$4:$AS$12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'KLASA B'!$AT$3</c:f>
              <c:strCache>
                <c:ptCount val="1"/>
                <c:pt idx="0">
                  <c:v>Populacja (procent wyników)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'KLASA B'!$AT$4:$AT$12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32440241"/>
        <c:axId val="23526714"/>
      </c:barChart>
      <c:catAx>
        <c:axId val="324402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Stopień skali (stanin)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526714"/>
        <c:crosses val="autoZero"/>
        <c:auto val="1"/>
        <c:lblOffset val="100"/>
        <c:noMultiLvlLbl val="0"/>
      </c:catAx>
      <c:valAx>
        <c:axId val="23526714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Procent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2440241"/>
        <c:crossesAt val="1"/>
        <c:crossBetween val="between"/>
        <c:dispUnits/>
        <c:majorUnit val="1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Rozkład wyników uczniów z zakresu </a:t>
            </a:r>
            <a:r>
              <a:rPr lang="en-US" cap="none" sz="900" b="0" i="1" u="none" baseline="0">
                <a:latin typeface="Arial CE"/>
                <a:ea typeface="Arial CE"/>
                <a:cs typeface="Arial CE"/>
              </a:rPr>
              <a:t>Tworzenia własnego tekstu</a:t>
            </a: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 (Klasa C - 2007)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'KLASA C'!$M$4:$M$29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'KLASA C'!$O$4:$O$29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axId val="10413835"/>
        <c:axId val="26615652"/>
      </c:barChart>
      <c:catAx>
        <c:axId val="104138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6615652"/>
        <c:crosses val="autoZero"/>
        <c:auto val="1"/>
        <c:lblOffset val="100"/>
        <c:noMultiLvlLbl val="0"/>
      </c:catAx>
      <c:valAx>
        <c:axId val="266156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0413835"/>
        <c:crossesAt val="1"/>
        <c:crossBetween val="between"/>
        <c:dispUnits/>
        <c:maj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latin typeface="Arial CE"/>
                <a:ea typeface="Arial CE"/>
                <a:cs typeface="Arial CE"/>
              </a:rPr>
              <a:t>Rozkład wyników z części humanistycznej (GHU) egzaminu gimnazjalnego 
(Klasa C - 2007)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'KLASA C'!$M$4:$M$54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'KLASA C'!$P$4:$P$54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axId val="38214277"/>
        <c:axId val="8384174"/>
      </c:barChart>
      <c:catAx>
        <c:axId val="38214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8384174"/>
        <c:crosses val="autoZero"/>
        <c:auto val="1"/>
        <c:lblOffset val="100"/>
        <c:noMultiLvlLbl val="0"/>
      </c:catAx>
      <c:valAx>
        <c:axId val="83841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38214277"/>
        <c:crossesAt val="1"/>
        <c:crossBetween val="between"/>
        <c:dispUnits/>
        <c:maj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Rozkład wyników uczniów z </a:t>
            </a:r>
            <a:r>
              <a:rPr lang="en-US" cap="none" sz="900" b="0" i="1" u="none" baseline="0">
                <a:latin typeface="Arial CE"/>
                <a:ea typeface="Arial CE"/>
                <a:cs typeface="Arial CE"/>
              </a:rPr>
              <a:t>Stosowania terminów, pojęć i procedur 
</a:t>
            </a: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(Klasa C - 2007)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'KLASA C'!$M$4:$M$19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cat>
          <c:val>
            <c:numRef>
              <c:f>'KLASA C'!$Q$4:$Q$19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8348703"/>
        <c:axId val="8029464"/>
      </c:barChart>
      <c:catAx>
        <c:axId val="83487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8029464"/>
        <c:crosses val="autoZero"/>
        <c:auto val="1"/>
        <c:lblOffset val="100"/>
        <c:noMultiLvlLbl val="0"/>
      </c:catAx>
      <c:valAx>
        <c:axId val="80294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8348703"/>
        <c:crossesAt val="1"/>
        <c:crossBetween val="between"/>
        <c:dispUnits/>
        <c:majorUnit val="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Rozkład wyników uczniów z </a:t>
            </a:r>
            <a:r>
              <a:rPr lang="en-US" cap="none" sz="900" b="0" i="1" u="none" baseline="0">
                <a:latin typeface="Arial CE"/>
                <a:ea typeface="Arial CE"/>
                <a:cs typeface="Arial CE"/>
              </a:rPr>
              <a:t>Wyszukiwania i stosowania informacji </a:t>
            </a: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
(Klasa C - 2007)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'KLASA C'!$M$4:$M$16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'KLASA C'!$R$4:$R$16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5156313"/>
        <c:axId val="46406818"/>
      </c:barChart>
      <c:catAx>
        <c:axId val="51563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6406818"/>
        <c:crosses val="autoZero"/>
        <c:auto val="1"/>
        <c:lblOffset val="100"/>
        <c:noMultiLvlLbl val="0"/>
      </c:catAx>
      <c:valAx>
        <c:axId val="464068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156313"/>
        <c:crossesAt val="1"/>
        <c:crossBetween val="between"/>
        <c:dispUnits/>
        <c:majorUnit val="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Rozkład wyników uczniów z </a:t>
            </a:r>
            <a:r>
              <a:rPr lang="en-US" cap="none" sz="900" b="0" i="1" u="none" baseline="0">
                <a:latin typeface="Arial CE"/>
                <a:ea typeface="Arial CE"/>
                <a:cs typeface="Arial CE"/>
              </a:rPr>
              <a:t>Wskazywania i opisywania faktów, związków 
i zależności</a:t>
            </a: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 (Klasa C - 2007)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'KLASA C'!$M$4:$M$19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cat>
          <c:val>
            <c:numRef>
              <c:f>'KLASA C'!$S$4:$S$19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15008179"/>
        <c:axId val="855884"/>
      </c:barChart>
      <c:catAx>
        <c:axId val="150081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855884"/>
        <c:crosses val="autoZero"/>
        <c:auto val="1"/>
        <c:lblOffset val="100"/>
        <c:noMultiLvlLbl val="0"/>
      </c:catAx>
      <c:valAx>
        <c:axId val="8558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5008179"/>
        <c:crossesAt val="1"/>
        <c:crossBetween val="between"/>
        <c:dispUnits/>
        <c:majorUnit val="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Rozkład wyników uczniów z </a:t>
            </a:r>
            <a:r>
              <a:rPr lang="en-US" cap="none" sz="900" b="0" i="1" u="none" baseline="0">
                <a:latin typeface="Arial CE"/>
                <a:ea typeface="Arial CE"/>
                <a:cs typeface="Arial CE"/>
              </a:rPr>
              <a:t>Stosowania wiedzy i umiejętności do rozwiązywania problemów </a:t>
            </a: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(Klasa C - 2007)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'KLASA C'!$M$4:$M$12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'KLASA C'!$T$4:$T$12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7702957"/>
        <c:axId val="2217750"/>
      </c:barChart>
      <c:catAx>
        <c:axId val="77029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217750"/>
        <c:crosses val="autoZero"/>
        <c:auto val="1"/>
        <c:lblOffset val="100"/>
        <c:noMultiLvlLbl val="0"/>
      </c:catAx>
      <c:valAx>
        <c:axId val="22177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7702957"/>
        <c:crossesAt val="1"/>
        <c:crossBetween val="between"/>
        <c:dispUnits/>
        <c:majorUnit val="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Rozkład wyników uczniów z części matematyczno-przyrodniczej (GMP) egzaminu gimnazjalnego 
(Klasa C - 2007)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'KLASA C'!$M$4:$M$54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'KLASA C'!$U$4:$U$54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axId val="19959751"/>
        <c:axId val="45420032"/>
      </c:barChart>
      <c:catAx>
        <c:axId val="199597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5420032"/>
        <c:crosses val="autoZero"/>
        <c:auto val="1"/>
        <c:lblOffset val="100"/>
        <c:noMultiLvlLbl val="0"/>
      </c:catAx>
      <c:valAx>
        <c:axId val="454200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19959751"/>
        <c:crossesAt val="1"/>
        <c:crossBetween val="between"/>
        <c:dispUnits/>
        <c:majorUnit val="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Rozkład wyników uczniów z zakresu </a:t>
            </a:r>
            <a:r>
              <a:rPr lang="en-US" cap="none" sz="1000" b="0" i="1" u="none" baseline="0">
                <a:latin typeface="Arial CE"/>
                <a:ea typeface="Arial CE"/>
                <a:cs typeface="Arial CE"/>
              </a:rPr>
              <a:t>Wyszukiwania i stosowania informacji </a:t>
            </a: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(2007)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SZKOŁA!$M$4:$M$16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SZKOŁA!$R$4:$R$16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3</c:v>
                </c:pt>
                <c:pt idx="5">
                  <c:v>5</c:v>
                </c:pt>
                <c:pt idx="6">
                  <c:v>9</c:v>
                </c:pt>
                <c:pt idx="7">
                  <c:v>13</c:v>
                </c:pt>
                <c:pt idx="8">
                  <c:v>20</c:v>
                </c:pt>
                <c:pt idx="9">
                  <c:v>35</c:v>
                </c:pt>
                <c:pt idx="10">
                  <c:v>22</c:v>
                </c:pt>
                <c:pt idx="11">
                  <c:v>25</c:v>
                </c:pt>
                <c:pt idx="12">
                  <c:v>8</c:v>
                </c:pt>
              </c:numCache>
            </c:numRef>
          </c:val>
        </c:ser>
        <c:axId val="2170255"/>
        <c:axId val="19532296"/>
      </c:barChart>
      <c:catAx>
        <c:axId val="21702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9532296"/>
        <c:crosses val="autoZero"/>
        <c:auto val="1"/>
        <c:lblOffset val="100"/>
        <c:noMultiLvlLbl val="0"/>
      </c:catAx>
      <c:valAx>
        <c:axId val="195322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uczniów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170255"/>
        <c:crossesAt val="1"/>
        <c:crossBetween val="between"/>
        <c:dispUnits/>
        <c:majorUnit val="2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Rozkład wyników uczniów z badanych kategorii umiejętności z części humanistycznej (Klasa C - 2007) - porównanie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'KLASA C'!$N$3</c:f>
              <c:strCache>
                <c:ptCount val="1"/>
                <c:pt idx="0">
                  <c:v>Czytanie i odbiór tekstów kultury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'KLASA C'!$M$4:$M$29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'KLASA C'!$N$4:$N$29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1"/>
          <c:order val="1"/>
          <c:tx>
            <c:strRef>
              <c:f>'KLASA C'!$O$3</c:f>
              <c:strCache>
                <c:ptCount val="1"/>
                <c:pt idx="0">
                  <c:v>Tworzenie własnego tekstu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'KLASA C'!$M$4:$M$29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'KLASA C'!$O$4:$O$29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axId val="6127105"/>
        <c:axId val="55143946"/>
      </c:barChart>
      <c:catAx>
        <c:axId val="6127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5143946"/>
        <c:crosses val="autoZero"/>
        <c:auto val="1"/>
        <c:lblOffset val="100"/>
        <c:noMultiLvlLbl val="0"/>
      </c:catAx>
      <c:valAx>
        <c:axId val="551439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127105"/>
        <c:crossesAt val="1"/>
        <c:crossBetween val="between"/>
        <c:dispUnits/>
        <c:majorUnit val="1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Rozkład wyników uczniów z egzaminu gimnazjalnego (Klasa C - 2007)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'KLASA C'!$M$4:$M$104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cat>
          <c:val>
            <c:numRef>
              <c:f>'KLASA C'!$V$4:$V$104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axId val="26533467"/>
        <c:axId val="37474612"/>
      </c:barChart>
      <c:catAx>
        <c:axId val="265334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7474612"/>
        <c:crosses val="autoZero"/>
        <c:auto val="1"/>
        <c:lblOffset val="100"/>
        <c:noMultiLvlLbl val="0"/>
      </c:catAx>
      <c:valAx>
        <c:axId val="374746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6533467"/>
        <c:crossesAt val="1"/>
        <c:crossBetween val="between"/>
        <c:dispUnits/>
        <c:majorUnit val="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latin typeface="Arial CE"/>
                <a:ea typeface="Arial CE"/>
                <a:cs typeface="Arial CE"/>
              </a:rPr>
              <a:t>Rozkład wyników uczniów z części humanistycznej egzaminu gimnazjalnego 
w skali </a:t>
            </a:r>
            <a:r>
              <a:rPr lang="en-US" cap="none" sz="875" b="0" i="1" u="none" baseline="0">
                <a:latin typeface="Arial CE"/>
                <a:ea typeface="Arial CE"/>
                <a:cs typeface="Arial CE"/>
              </a:rPr>
              <a:t>standardowej dziewiątki</a:t>
            </a:r>
            <a:r>
              <a:rPr lang="en-US" cap="none" sz="875" b="0" i="0" u="none" baseline="0">
                <a:latin typeface="Arial CE"/>
                <a:ea typeface="Arial CE"/>
                <a:cs typeface="Arial CE"/>
              </a:rPr>
              <a:t> (Klasa C - 2007)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'KLASA C'!$AB$3</c:f>
              <c:strCache>
                <c:ptCount val="1"/>
                <c:pt idx="0">
                  <c:v>Klasa C (procent wyników)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'KLASA C'!$AB$4:$AB$12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'KLASA C'!$AC$3</c:f>
              <c:strCache>
                <c:ptCount val="1"/>
                <c:pt idx="0">
                  <c:v>Populacja (procent wyników)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'KLASA C'!$AC$4:$AC$12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1727189"/>
        <c:axId val="15544702"/>
      </c:barChart>
      <c:catAx>
        <c:axId val="17271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1" u="none" baseline="0">
                    <a:latin typeface="Arial CE"/>
                    <a:ea typeface="Arial CE"/>
                    <a:cs typeface="Arial CE"/>
                  </a:rPr>
                  <a:t>Stopień skali (stanin)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15544702"/>
        <c:crosses val="autoZero"/>
        <c:auto val="1"/>
        <c:lblOffset val="100"/>
        <c:noMultiLvlLbl val="0"/>
      </c:catAx>
      <c:valAx>
        <c:axId val="15544702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1" u="none" baseline="0">
                    <a:latin typeface="Arial CE"/>
                    <a:ea typeface="Arial CE"/>
                    <a:cs typeface="Arial CE"/>
                  </a:rPr>
                  <a:t>Procent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1727189"/>
        <c:crossesAt val="1"/>
        <c:crossBetween val="between"/>
        <c:dispUnits/>
        <c:majorUnit val="10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latin typeface="Arial CE"/>
                <a:ea typeface="Arial CE"/>
                <a:cs typeface="Arial CE"/>
              </a:rPr>
              <a:t>Rozkład wyników uczniów z części matematyczno-przyrodniczej egzaminu gimnazjalnego w skali </a:t>
            </a:r>
            <a:r>
              <a:rPr lang="en-US" cap="none" sz="875" b="0" i="1" u="none" baseline="0">
                <a:latin typeface="Arial CE"/>
                <a:ea typeface="Arial CE"/>
                <a:cs typeface="Arial CE"/>
              </a:rPr>
              <a:t>standardowej dziewiątki</a:t>
            </a:r>
            <a:r>
              <a:rPr lang="en-US" cap="none" sz="875" b="0" i="0" u="none" baseline="0">
                <a:latin typeface="Arial CE"/>
                <a:ea typeface="Arial CE"/>
                <a:cs typeface="Arial CE"/>
              </a:rPr>
              <a:t> (Klasa C - 2007)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'KLASA C'!$AK$3</c:f>
              <c:strCache>
                <c:ptCount val="1"/>
                <c:pt idx="0">
                  <c:v>Klasa C (procent wyników)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'KLASA C'!$AK$4:$AK$12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'KLASA C'!$AL$3</c:f>
              <c:strCache>
                <c:ptCount val="1"/>
                <c:pt idx="0">
                  <c:v>Populacja (procent wyników)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'KLASA C'!$AL$4:$AL$12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5684591"/>
        <c:axId val="51161320"/>
      </c:barChart>
      <c:catAx>
        <c:axId val="56845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1" u="none" baseline="0">
                    <a:latin typeface="Arial CE"/>
                    <a:ea typeface="Arial CE"/>
                    <a:cs typeface="Arial CE"/>
                  </a:rPr>
                  <a:t>Stopień skali (stanin)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51161320"/>
        <c:crosses val="autoZero"/>
        <c:auto val="1"/>
        <c:lblOffset val="100"/>
        <c:noMultiLvlLbl val="0"/>
      </c:catAx>
      <c:valAx>
        <c:axId val="51161320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1" u="none" baseline="0">
                    <a:latin typeface="Arial CE"/>
                    <a:ea typeface="Arial CE"/>
                    <a:cs typeface="Arial CE"/>
                  </a:rPr>
                  <a:t>Procent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5684591"/>
        <c:crossesAt val="1"/>
        <c:crossBetween val="between"/>
        <c:dispUnits/>
        <c:majorUnit val="1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7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Rozkład wyników z zakresu </a:t>
            </a:r>
            <a:r>
              <a:rPr lang="en-US" cap="none" sz="900" b="0" i="1" u="none" baseline="0">
                <a:latin typeface="Arial CE"/>
                <a:ea typeface="Arial CE"/>
                <a:cs typeface="Arial CE"/>
              </a:rPr>
              <a:t>Czytania i odbioru tekstów kultury 
</a:t>
            </a: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(Klasa C - 2007)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25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'KLASA C'!$M$4:$M$29</c:f>
              <c:numCach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cat>
          <c:val>
            <c:numRef>
              <c:f>'KLASA C'!$N$4:$N$29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2</c:v>
                </c:pt>
                <c:pt idx="21">
                  <c:v>5</c:v>
                </c:pt>
                <c:pt idx="22">
                  <c:v>5</c:v>
                </c:pt>
                <c:pt idx="23">
                  <c:v>6</c:v>
                </c:pt>
                <c:pt idx="24">
                  <c:v>3</c:v>
                </c:pt>
                <c:pt idx="25">
                  <c:v>1</c:v>
                </c:pt>
              </c:numCache>
            </c:numRef>
          </c:val>
        </c:ser>
        <c:axId val="57798697"/>
        <c:axId val="50426226"/>
      </c:barChart>
      <c:catAx>
        <c:axId val="577986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0426226"/>
        <c:crosses val="autoZero"/>
        <c:auto val="1"/>
        <c:lblOffset val="100"/>
        <c:noMultiLvlLbl val="0"/>
      </c:catAx>
      <c:valAx>
        <c:axId val="504262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7798697"/>
        <c:crossesAt val="1"/>
        <c:crossBetween val="between"/>
        <c:dispUnits/>
        <c:maj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Arial CE"/>
                <a:ea typeface="Arial CE"/>
                <a:cs typeface="Arial CE"/>
              </a:rPr>
              <a:t>Średnie wyniki uczniów w % punktów z poszczególnych kategorii umiejętności, części egzaminu i z całego egzaminu gimnazjalnego (Klasa C, 2007)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7"/>
          <c:w val="0.93275"/>
          <c:h val="0.805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339966"/>
              </a:solidFill>
            </c:spPr>
          </c:dPt>
          <c:dPt>
            <c:idx val="3"/>
            <c:invertIfNegative val="0"/>
            <c:spPr>
              <a:solidFill>
                <a:srgbClr val="00CCFF"/>
              </a:solidFill>
            </c:spPr>
          </c:dPt>
          <c:dPt>
            <c:idx val="4"/>
            <c:invertIfNegative val="0"/>
            <c:spPr>
              <a:solidFill>
                <a:srgbClr val="00CCFF"/>
              </a:solidFill>
            </c:spPr>
          </c:dPt>
          <c:dPt>
            <c:idx val="5"/>
            <c:invertIfNegative val="0"/>
            <c:spPr>
              <a:solidFill>
                <a:srgbClr val="00CCFF"/>
              </a:solidFill>
            </c:spPr>
          </c:dPt>
          <c:dPt>
            <c:idx val="6"/>
            <c:invertIfNegative val="0"/>
            <c:spPr>
              <a:solidFill>
                <a:srgbClr val="00CCFF"/>
              </a:solidFill>
            </c:spPr>
          </c:dPt>
          <c:dPt>
            <c:idx val="7"/>
            <c:invertIfNegative val="0"/>
            <c:spPr>
              <a:solidFill>
                <a:srgbClr val="33CCCC"/>
              </a:solidFill>
            </c:spPr>
          </c:dPt>
          <c:dPt>
            <c:idx val="8"/>
            <c:invertIfNegative val="0"/>
            <c:spPr>
              <a:solidFill>
                <a:srgbClr val="FF808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'KLASA C'!$D$3:$L$3</c:f>
              <c:strCache/>
            </c:strRef>
          </c:cat>
          <c:val>
            <c:numRef>
              <c:f>'KLASA C'!$D$47:$L$47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51182851"/>
        <c:axId val="57992476"/>
      </c:barChart>
      <c:catAx>
        <c:axId val="51182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57992476"/>
        <c:crosses val="autoZero"/>
        <c:auto val="1"/>
        <c:lblOffset val="100"/>
        <c:noMultiLvlLbl val="0"/>
      </c:catAx>
      <c:valAx>
        <c:axId val="57992476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1" u="none" baseline="0">
                    <a:latin typeface="Arial CE"/>
                    <a:ea typeface="Arial CE"/>
                    <a:cs typeface="Arial CE"/>
                  </a:rPr>
                  <a:t>Procent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118285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Rozkład wyników uczniów z obu części egzaminu gimnazjalnego w skali </a:t>
            </a:r>
            <a:r>
              <a:rPr lang="en-US" cap="none" sz="900" b="0" i="1" u="none" baseline="0">
                <a:latin typeface="Arial CE"/>
                <a:ea typeface="Arial CE"/>
                <a:cs typeface="Arial CE"/>
              </a:rPr>
              <a:t>standardowej dziewiątki </a:t>
            </a: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(Klasa C - 2007)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'KLASA C'!$AS$3</c:f>
              <c:strCache>
                <c:ptCount val="1"/>
                <c:pt idx="0">
                  <c:v>Klasa C (procent wyników)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'KLASA C'!$AS$4:$AS$12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'KLASA C'!$AT$3</c:f>
              <c:strCache>
                <c:ptCount val="1"/>
                <c:pt idx="0">
                  <c:v>Populacja (procent wyników)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'KLASA C'!$AT$4:$AT$12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52170237"/>
        <c:axId val="66878950"/>
      </c:barChart>
      <c:catAx>
        <c:axId val="52170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Stopień skali (stanin)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6878950"/>
        <c:crosses val="autoZero"/>
        <c:auto val="1"/>
        <c:lblOffset val="100"/>
        <c:noMultiLvlLbl val="0"/>
      </c:catAx>
      <c:valAx>
        <c:axId val="66878950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2170237"/>
        <c:crossesAt val="1"/>
        <c:crossBetween val="between"/>
        <c:dispUnits/>
        <c:majorUnit val="1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Rozkład wyników z zakresu </a:t>
            </a:r>
            <a:r>
              <a:rPr lang="en-US" cap="none" sz="900" b="0" i="1" u="none" baseline="0">
                <a:latin typeface="Arial CE"/>
                <a:ea typeface="Arial CE"/>
                <a:cs typeface="Arial CE"/>
              </a:rPr>
              <a:t>Czytania i odbioru tekstów kultury 
</a:t>
            </a: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(Klasa D - 2007)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25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'KLASA D'!$M$4:$M$29</c:f>
              <c:numCach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cat>
          <c:val>
            <c:numRef>
              <c:f>'KLASA D'!$N$4:$N$29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4</c:v>
                </c:pt>
                <c:pt idx="21">
                  <c:v>6</c:v>
                </c:pt>
                <c:pt idx="22">
                  <c:v>2</c:v>
                </c:pt>
                <c:pt idx="23">
                  <c:v>3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axId val="65039639"/>
        <c:axId val="48485840"/>
      </c:barChart>
      <c:catAx>
        <c:axId val="650396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8485840"/>
        <c:crosses val="autoZero"/>
        <c:auto val="1"/>
        <c:lblOffset val="100"/>
        <c:noMultiLvlLbl val="0"/>
      </c:catAx>
      <c:valAx>
        <c:axId val="484858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5039639"/>
        <c:crossesAt val="1"/>
        <c:crossBetween val="between"/>
        <c:dispUnits/>
        <c:maj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Rozkład wyników uczniów z zakresu </a:t>
            </a:r>
            <a:r>
              <a:rPr lang="en-US" cap="none" sz="900" b="0" i="1" u="none" baseline="0">
                <a:latin typeface="Arial CE"/>
                <a:ea typeface="Arial CE"/>
                <a:cs typeface="Arial CE"/>
              </a:rPr>
              <a:t>Tworzenia własnego tekstu</a:t>
            </a: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 (Klasa D - 2007)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'KLASA D'!$M$4:$M$29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'KLASA D'!$O$4:$O$29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axId val="33719377"/>
        <c:axId val="35038938"/>
      </c:barChart>
      <c:catAx>
        <c:axId val="337193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5038938"/>
        <c:crosses val="autoZero"/>
        <c:auto val="1"/>
        <c:lblOffset val="100"/>
        <c:noMultiLvlLbl val="0"/>
      </c:catAx>
      <c:valAx>
        <c:axId val="350389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3719377"/>
        <c:crossesAt val="1"/>
        <c:crossBetween val="between"/>
        <c:dispUnits/>
        <c:maj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latin typeface="Arial CE"/>
                <a:ea typeface="Arial CE"/>
                <a:cs typeface="Arial CE"/>
              </a:rPr>
              <a:t>Rozkład wyników z części humanistycznej (GHU) egzaminu gimnazjalnego 
(Klasa D - 2007)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'KLASA D'!$M$4:$M$54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'KLASA D'!$P$4:$P$54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axId val="46914987"/>
        <c:axId val="19581700"/>
      </c:barChart>
      <c:catAx>
        <c:axId val="469149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19581700"/>
        <c:crosses val="autoZero"/>
        <c:auto val="1"/>
        <c:lblOffset val="100"/>
        <c:noMultiLvlLbl val="0"/>
      </c:catAx>
      <c:valAx>
        <c:axId val="195817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46914987"/>
        <c:crossesAt val="1"/>
        <c:crossBetween val="between"/>
        <c:dispUnits/>
        <c:maj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Rozkład wyników uczniów z zakresu </a:t>
            </a:r>
            <a:r>
              <a:rPr lang="en-US" cap="none" sz="1000" b="0" i="1" u="none" baseline="0">
                <a:latin typeface="Arial CE"/>
                <a:ea typeface="Arial CE"/>
                <a:cs typeface="Arial CE"/>
              </a:rPr>
              <a:t>Wskazywania i opisywania faktów, związków i zależności </a:t>
            </a: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(2007)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SZKOŁA!$M$4:$M$19</c:f>
              <c:num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cat>
          <c:val>
            <c:numRef>
              <c:f>SZKOŁA!$S$4:$S$19</c:f>
              <c:numCache>
                <c:ptCount val="1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6</c:v>
                </c:pt>
                <c:pt idx="4">
                  <c:v>14</c:v>
                </c:pt>
                <c:pt idx="5">
                  <c:v>9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15</c:v>
                </c:pt>
                <c:pt idx="10">
                  <c:v>18</c:v>
                </c:pt>
                <c:pt idx="11">
                  <c:v>13</c:v>
                </c:pt>
                <c:pt idx="12">
                  <c:v>8</c:v>
                </c:pt>
                <c:pt idx="13">
                  <c:v>7</c:v>
                </c:pt>
                <c:pt idx="14">
                  <c:v>4</c:v>
                </c:pt>
                <c:pt idx="15">
                  <c:v>2</c:v>
                </c:pt>
              </c:numCache>
            </c:numRef>
          </c:val>
        </c:ser>
        <c:axId val="41572937"/>
        <c:axId val="38612114"/>
      </c:barChart>
      <c:catAx>
        <c:axId val="415729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8612114"/>
        <c:crosses val="autoZero"/>
        <c:auto val="1"/>
        <c:lblOffset val="100"/>
        <c:noMultiLvlLbl val="0"/>
      </c:catAx>
      <c:valAx>
        <c:axId val="386121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1572937"/>
        <c:crossesAt val="1"/>
        <c:crossBetween val="between"/>
        <c:dispUnits/>
        <c:majorUnit val="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Rozkład wyników uczniów z </a:t>
            </a:r>
            <a:r>
              <a:rPr lang="en-US" cap="none" sz="900" b="0" i="1" u="none" baseline="0">
                <a:latin typeface="Arial CE"/>
                <a:ea typeface="Arial CE"/>
                <a:cs typeface="Arial CE"/>
              </a:rPr>
              <a:t>Stosowania terminów, pojęć i procedur 
</a:t>
            </a: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(Klasa D - 2007)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'KLASA D'!$M$4:$M$19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cat>
          <c:val>
            <c:numRef>
              <c:f>'KLASA D'!$Q$4:$Q$19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42017573"/>
        <c:axId val="42613838"/>
      </c:barChart>
      <c:catAx>
        <c:axId val="420175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2613838"/>
        <c:crosses val="autoZero"/>
        <c:auto val="1"/>
        <c:lblOffset val="100"/>
        <c:noMultiLvlLbl val="0"/>
      </c:catAx>
      <c:valAx>
        <c:axId val="426138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2017573"/>
        <c:crossesAt val="1"/>
        <c:crossBetween val="between"/>
        <c:dispUnits/>
        <c:majorUnit val="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Rozkład wyników uczniów z </a:t>
            </a:r>
            <a:r>
              <a:rPr lang="en-US" cap="none" sz="900" b="0" i="1" u="none" baseline="0">
                <a:latin typeface="Arial CE"/>
                <a:ea typeface="Arial CE"/>
                <a:cs typeface="Arial CE"/>
              </a:rPr>
              <a:t>Wyszukiwania i stosowania informacji </a:t>
            </a: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
(Klasa D - 2007)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'KLASA D'!$M$4:$M$16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'KLASA D'!$R$4:$R$16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47980223"/>
        <c:axId val="29168824"/>
      </c:barChart>
      <c:catAx>
        <c:axId val="479802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9168824"/>
        <c:crosses val="autoZero"/>
        <c:auto val="1"/>
        <c:lblOffset val="100"/>
        <c:noMultiLvlLbl val="0"/>
      </c:catAx>
      <c:valAx>
        <c:axId val="291688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7980223"/>
        <c:crossesAt val="1"/>
        <c:crossBetween val="between"/>
        <c:dispUnits/>
        <c:majorUnit val="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Rozkład wyników uczniów z </a:t>
            </a:r>
            <a:r>
              <a:rPr lang="en-US" cap="none" sz="900" b="0" i="1" u="none" baseline="0">
                <a:latin typeface="Arial CE"/>
                <a:ea typeface="Arial CE"/>
                <a:cs typeface="Arial CE"/>
              </a:rPr>
              <a:t>Wskazywania i opisywania faktów, związków 
i zależności</a:t>
            </a: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 (Klasa D - 2007)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'KLASA D'!$M$4:$M$19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cat>
          <c:val>
            <c:numRef>
              <c:f>'KLASA D'!$S$4:$S$19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61192825"/>
        <c:axId val="13864514"/>
      </c:barChart>
      <c:catAx>
        <c:axId val="611928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3864514"/>
        <c:crosses val="autoZero"/>
        <c:auto val="1"/>
        <c:lblOffset val="100"/>
        <c:noMultiLvlLbl val="0"/>
      </c:catAx>
      <c:valAx>
        <c:axId val="138645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1192825"/>
        <c:crossesAt val="1"/>
        <c:crossBetween val="between"/>
        <c:dispUnits/>
        <c:majorUnit val="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Rozkład wyników uczniów z </a:t>
            </a:r>
            <a:r>
              <a:rPr lang="en-US" cap="none" sz="900" b="0" i="1" u="none" baseline="0">
                <a:latin typeface="Arial CE"/>
                <a:ea typeface="Arial CE"/>
                <a:cs typeface="Arial CE"/>
              </a:rPr>
              <a:t>Stosowania wiedzy i umiejętności do rozwiązywania problemów </a:t>
            </a: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(Klasa D - 2007)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'KLASA D'!$M$4:$M$12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'KLASA D'!$T$4:$T$12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57671763"/>
        <c:axId val="49283820"/>
      </c:barChart>
      <c:catAx>
        <c:axId val="576717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9283820"/>
        <c:crosses val="autoZero"/>
        <c:auto val="1"/>
        <c:lblOffset val="100"/>
        <c:noMultiLvlLbl val="0"/>
      </c:catAx>
      <c:valAx>
        <c:axId val="492838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7671763"/>
        <c:crossesAt val="1"/>
        <c:crossBetween val="between"/>
        <c:dispUnits/>
        <c:majorUnit val="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Rozkład wyników uczniów z części matematyczno-przyrodniczej (GMP) egzaminu gimnazjalnego 
(Klasa D - 2007)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'KLASA D'!$M$4:$M$54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'KLASA D'!$U$4:$U$54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axId val="40901197"/>
        <c:axId val="32566454"/>
      </c:barChart>
      <c:catAx>
        <c:axId val="409011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2566454"/>
        <c:crosses val="autoZero"/>
        <c:auto val="1"/>
        <c:lblOffset val="100"/>
        <c:noMultiLvlLbl val="0"/>
      </c:catAx>
      <c:valAx>
        <c:axId val="325664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40901197"/>
        <c:crossesAt val="1"/>
        <c:crossBetween val="between"/>
        <c:dispUnits/>
        <c:majorUnit val="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Rozkład wyników uczniów z badanych kategorii umiejętności z części humanistycznej (Klasa D - 2007) - porównanie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'KLASA D'!$N$3</c:f>
              <c:strCache>
                <c:ptCount val="1"/>
                <c:pt idx="0">
                  <c:v>Czytanie i odbiór tekstów kultury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'KLASA D'!$M$4:$M$29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'KLASA D'!$N$4:$N$29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1"/>
          <c:order val="1"/>
          <c:tx>
            <c:strRef>
              <c:f>'KLASA D'!$O$3</c:f>
              <c:strCache>
                <c:ptCount val="1"/>
                <c:pt idx="0">
                  <c:v>Tworzenie własnego tekstu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'KLASA D'!$M$4:$M$29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'KLASA D'!$O$4:$O$29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axId val="24662631"/>
        <c:axId val="20637088"/>
      </c:barChart>
      <c:catAx>
        <c:axId val="246626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0637088"/>
        <c:crosses val="autoZero"/>
        <c:auto val="1"/>
        <c:lblOffset val="100"/>
        <c:noMultiLvlLbl val="0"/>
      </c:catAx>
      <c:valAx>
        <c:axId val="206370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4662631"/>
        <c:crossesAt val="1"/>
        <c:crossBetween val="between"/>
        <c:dispUnits/>
        <c:majorUnit val="1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Rozkład wyników uczniów z egzaminu gimnazjalnego (Klasa D - 2007)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'KLASA D'!$M$4:$M$104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cat>
          <c:val>
            <c:numRef>
              <c:f>'KLASA D'!$V$4:$V$104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axId val="51516065"/>
        <c:axId val="60991402"/>
      </c:barChart>
      <c:catAx>
        <c:axId val="515160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0991402"/>
        <c:crosses val="autoZero"/>
        <c:auto val="1"/>
        <c:lblOffset val="100"/>
        <c:noMultiLvlLbl val="0"/>
      </c:catAx>
      <c:valAx>
        <c:axId val="609914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1516065"/>
        <c:crossesAt val="1"/>
        <c:crossBetween val="between"/>
        <c:dispUnits/>
        <c:majorUnit val="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latin typeface="Arial CE"/>
                <a:ea typeface="Arial CE"/>
                <a:cs typeface="Arial CE"/>
              </a:rPr>
              <a:t>Rozkład wyników uczniów z części huamnistycznej egzaminu gimnazjalnego 
w skali </a:t>
            </a:r>
            <a:r>
              <a:rPr lang="en-US" cap="none" sz="875" b="0" i="1" u="none" baseline="0">
                <a:latin typeface="Arial CE"/>
                <a:ea typeface="Arial CE"/>
                <a:cs typeface="Arial CE"/>
              </a:rPr>
              <a:t>standardowej dziewiątki</a:t>
            </a:r>
            <a:r>
              <a:rPr lang="en-US" cap="none" sz="875" b="0" i="0" u="none" baseline="0">
                <a:latin typeface="Arial CE"/>
                <a:ea typeface="Arial CE"/>
                <a:cs typeface="Arial CE"/>
              </a:rPr>
              <a:t> (Klasa D - 2007)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'KLASA D'!$AB$3</c:f>
              <c:strCache>
                <c:ptCount val="1"/>
                <c:pt idx="0">
                  <c:v>Klasa D (procent wyników)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'KLASA D'!$AB$4:$AB$12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'KLASA D'!$AC$3</c:f>
              <c:strCache>
                <c:ptCount val="1"/>
                <c:pt idx="0">
                  <c:v>Populacja (procent wyników)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'KLASA D'!$AC$4:$AC$12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12051707"/>
        <c:axId val="41356500"/>
      </c:barChart>
      <c:catAx>
        <c:axId val="120517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1" u="none" baseline="0">
                    <a:latin typeface="Arial CE"/>
                    <a:ea typeface="Arial CE"/>
                    <a:cs typeface="Arial CE"/>
                  </a:rPr>
                  <a:t>Stopień skali (stanin)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41356500"/>
        <c:crosses val="autoZero"/>
        <c:auto val="1"/>
        <c:lblOffset val="100"/>
        <c:noMultiLvlLbl val="0"/>
      </c:catAx>
      <c:valAx>
        <c:axId val="413565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1" u="none" baseline="0">
                    <a:latin typeface="Arial CE"/>
                    <a:ea typeface="Arial CE"/>
                    <a:cs typeface="Arial CE"/>
                  </a:rPr>
                  <a:t>Procent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12051707"/>
        <c:crossesAt val="1"/>
        <c:crossBetween val="between"/>
        <c:dispUnits/>
        <c:majorUnit val="10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latin typeface="Arial CE"/>
                <a:ea typeface="Arial CE"/>
                <a:cs typeface="Arial CE"/>
              </a:rPr>
              <a:t>Rozkład wyników uczniów z części matematyczno-przyrodniczej egzaminu gimnazjalnego w skali </a:t>
            </a:r>
            <a:r>
              <a:rPr lang="en-US" cap="none" sz="875" b="0" i="1" u="none" baseline="0">
                <a:latin typeface="Arial CE"/>
                <a:ea typeface="Arial CE"/>
                <a:cs typeface="Arial CE"/>
              </a:rPr>
              <a:t>standardowej dziewiątki</a:t>
            </a:r>
            <a:r>
              <a:rPr lang="en-US" cap="none" sz="875" b="0" i="0" u="none" baseline="0">
                <a:latin typeface="Arial CE"/>
                <a:ea typeface="Arial CE"/>
                <a:cs typeface="Arial CE"/>
              </a:rPr>
              <a:t> (Klasa D - 2007)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10375"/>
          <c:w val="0.8615"/>
          <c:h val="0.6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'KLASA D'!$AK$3</c:f>
              <c:strCache>
                <c:ptCount val="1"/>
                <c:pt idx="0">
                  <c:v>Klasa D (procent wyników)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'KLASA D'!$AK$4:$AK$12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'KLASA D'!$AL$3</c:f>
              <c:strCache>
                <c:ptCount val="1"/>
                <c:pt idx="0">
                  <c:v>Populacja (procent wyników)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'KLASA D'!$AL$4:$AL$12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36664181"/>
        <c:axId val="61542174"/>
      </c:barChart>
      <c:catAx>
        <c:axId val="36664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1" u="none" baseline="0">
                    <a:latin typeface="Arial CE"/>
                    <a:ea typeface="Arial CE"/>
                    <a:cs typeface="Arial CE"/>
                  </a:rPr>
                  <a:t>Stopień skali (stanin)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61542174"/>
        <c:crosses val="autoZero"/>
        <c:auto val="1"/>
        <c:lblOffset val="100"/>
        <c:noMultiLvlLbl val="0"/>
      </c:catAx>
      <c:valAx>
        <c:axId val="61542174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1" u="none" baseline="0">
                    <a:latin typeface="Arial CE"/>
                    <a:ea typeface="Arial CE"/>
                    <a:cs typeface="Arial CE"/>
                  </a:rPr>
                  <a:t>Procent uczniów z wynikami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36664181"/>
        <c:crossesAt val="1"/>
        <c:crossBetween val="between"/>
        <c:dispUnits/>
        <c:majorUnit val="1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875"/>
          <c:y val="0.93275"/>
        </c:manualLayout>
      </c:layout>
      <c:overlay val="0"/>
      <c:txPr>
        <a:bodyPr vert="horz" rot="0"/>
        <a:lstStyle/>
        <a:p>
          <a:pPr>
            <a:defRPr lang="en-US" cap="none" sz="87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Arial CE"/>
                <a:ea typeface="Arial CE"/>
                <a:cs typeface="Arial CE"/>
              </a:rPr>
              <a:t>Średnie wyniki uczniów w % punktów z poszczególnych kategorii umiejętności, części egzaminu i z całego egzaminu gimnazjalnego (Klasa D, 2007)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695"/>
          <c:w val="0.93275"/>
          <c:h val="0.80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339966"/>
              </a:solidFill>
            </c:spPr>
          </c:dPt>
          <c:dPt>
            <c:idx val="3"/>
            <c:invertIfNegative val="0"/>
            <c:spPr>
              <a:solidFill>
                <a:srgbClr val="00CCFF"/>
              </a:solidFill>
            </c:spPr>
          </c:dPt>
          <c:dPt>
            <c:idx val="4"/>
            <c:invertIfNegative val="0"/>
            <c:spPr>
              <a:solidFill>
                <a:srgbClr val="00CCFF"/>
              </a:solidFill>
            </c:spPr>
          </c:dPt>
          <c:dPt>
            <c:idx val="5"/>
            <c:invertIfNegative val="0"/>
            <c:spPr>
              <a:solidFill>
                <a:srgbClr val="00CCFF"/>
              </a:solidFill>
            </c:spPr>
          </c:dPt>
          <c:dPt>
            <c:idx val="6"/>
            <c:invertIfNegative val="0"/>
            <c:spPr>
              <a:solidFill>
                <a:srgbClr val="00CCFF"/>
              </a:solidFill>
            </c:spPr>
          </c:dPt>
          <c:dPt>
            <c:idx val="7"/>
            <c:invertIfNegative val="0"/>
            <c:spPr>
              <a:solidFill>
                <a:srgbClr val="33CCCC"/>
              </a:solidFill>
            </c:spPr>
          </c:dPt>
          <c:dPt>
            <c:idx val="8"/>
            <c:invertIfNegative val="0"/>
            <c:spPr>
              <a:solidFill>
                <a:srgbClr val="FF808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'KLASA D'!$D$3:$L$3</c:f>
              <c:strCache/>
            </c:strRef>
          </c:cat>
          <c:val>
            <c:numRef>
              <c:f>'KLASA D'!$D$47:$L$47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17008655"/>
        <c:axId val="18860168"/>
      </c:barChart>
      <c:catAx>
        <c:axId val="17008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18860168"/>
        <c:crosses val="autoZero"/>
        <c:auto val="1"/>
        <c:lblOffset val="100"/>
        <c:noMultiLvlLbl val="0"/>
      </c:catAx>
      <c:valAx>
        <c:axId val="1886016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1" u="none" baseline="0">
                    <a:latin typeface="Arial CE"/>
                    <a:ea typeface="Arial CE"/>
                    <a:cs typeface="Arial CE"/>
                  </a:rPr>
                  <a:t>Procent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700865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Rozkład wyników uczniów z zakresu Stosowania wiedzy i umiejętności do rozwiązywania problemów (2007)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SZKOŁA!$M$4:$M$12</c:f>
              <c:numCach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cat>
          <c:val>
            <c:numRef>
              <c:f>SZKOŁA!$T$4:$T$12</c:f>
              <c:numCache>
                <c:ptCount val="9"/>
                <c:pt idx="0">
                  <c:v>16</c:v>
                </c:pt>
                <c:pt idx="1">
                  <c:v>17</c:v>
                </c:pt>
                <c:pt idx="2">
                  <c:v>38</c:v>
                </c:pt>
                <c:pt idx="3">
                  <c:v>28</c:v>
                </c:pt>
                <c:pt idx="4">
                  <c:v>26</c:v>
                </c:pt>
                <c:pt idx="5">
                  <c:v>13</c:v>
                </c:pt>
                <c:pt idx="6">
                  <c:v>16</c:v>
                </c:pt>
                <c:pt idx="7">
                  <c:v>4</c:v>
                </c:pt>
                <c:pt idx="8">
                  <c:v>8</c:v>
                </c:pt>
              </c:numCache>
            </c:numRef>
          </c:val>
        </c:ser>
        <c:axId val="11964707"/>
        <c:axId val="40573500"/>
      </c:barChart>
      <c:catAx>
        <c:axId val="119647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573500"/>
        <c:crosses val="autoZero"/>
        <c:auto val="1"/>
        <c:lblOffset val="100"/>
        <c:noMultiLvlLbl val="0"/>
      </c:catAx>
      <c:valAx>
        <c:axId val="405735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9647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Rozkład wyników uczniów z obu części egzaminu gimnazjalnego w skali </a:t>
            </a:r>
            <a:r>
              <a:rPr lang="en-US" cap="none" sz="900" b="0" i="1" u="none" baseline="0">
                <a:latin typeface="Arial CE"/>
                <a:ea typeface="Arial CE"/>
                <a:cs typeface="Arial CE"/>
              </a:rPr>
              <a:t>standardowej dziewiątki </a:t>
            </a: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(Klasa D - 2007)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'KLASA D'!$AS$3</c:f>
              <c:strCache>
                <c:ptCount val="1"/>
                <c:pt idx="0">
                  <c:v>Klasa D (procent wyników)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'KLASA D'!$AS$4:$AS$12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'KLASA D'!$AT$3</c:f>
              <c:strCache>
                <c:ptCount val="1"/>
                <c:pt idx="0">
                  <c:v>Populacja (procent wyników)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'KLASA D'!$AT$4:$AT$12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35523785"/>
        <c:axId val="51278610"/>
      </c:barChart>
      <c:catAx>
        <c:axId val="355237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Stopień skali (stanin)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1278610"/>
        <c:crosses val="autoZero"/>
        <c:auto val="1"/>
        <c:lblOffset val="100"/>
        <c:noMultiLvlLbl val="0"/>
      </c:catAx>
      <c:valAx>
        <c:axId val="51278610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Procent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552378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Rozkład wyników z zakresu </a:t>
            </a:r>
            <a:r>
              <a:rPr lang="en-US" cap="none" sz="900" b="0" i="1" u="none" baseline="0">
                <a:latin typeface="Arial CE"/>
                <a:ea typeface="Arial CE"/>
                <a:cs typeface="Arial CE"/>
              </a:rPr>
              <a:t>Czytania i odbioru tekstów kultury 
</a:t>
            </a: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(Klasa E - 2007)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'KLASA E'!$M$4:$M$29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'KLASA E'!$N$4:$N$29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axId val="58854307"/>
        <c:axId val="59926716"/>
      </c:barChart>
      <c:catAx>
        <c:axId val="588543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9926716"/>
        <c:crosses val="autoZero"/>
        <c:auto val="1"/>
        <c:lblOffset val="100"/>
        <c:noMultiLvlLbl val="0"/>
      </c:catAx>
      <c:valAx>
        <c:axId val="599267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8854307"/>
        <c:crossesAt val="1"/>
        <c:crossBetween val="between"/>
        <c:dispUnits/>
        <c:maj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Rozkład wyników uczniów z zakresu </a:t>
            </a:r>
            <a:r>
              <a:rPr lang="en-US" cap="none" sz="900" b="0" i="1" u="none" baseline="0">
                <a:latin typeface="Arial CE"/>
                <a:ea typeface="Arial CE"/>
                <a:cs typeface="Arial CE"/>
              </a:rPr>
              <a:t>Tworzenia własnego tekstu</a:t>
            </a: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 (Klasa E - 2007)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'KLASA E'!$M$4:$M$29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'KLASA E'!$O$4:$O$29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axId val="2469533"/>
        <c:axId val="22225798"/>
      </c:barChart>
      <c:catAx>
        <c:axId val="2469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2225798"/>
        <c:crosses val="autoZero"/>
        <c:auto val="1"/>
        <c:lblOffset val="100"/>
        <c:noMultiLvlLbl val="0"/>
      </c:catAx>
      <c:valAx>
        <c:axId val="222257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469533"/>
        <c:crossesAt val="1"/>
        <c:crossBetween val="between"/>
        <c:dispUnits/>
        <c:maj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Rozkład wyników z części humanistycznej (GHU) egzaminu gimnazjalnego 
(Klasa E - 2007)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'KLASA E'!$M$4:$M$54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'KLASA E'!$P$4:$P$54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axId val="65814455"/>
        <c:axId val="55459184"/>
      </c:barChart>
      <c:catAx>
        <c:axId val="658144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5459184"/>
        <c:crosses val="autoZero"/>
        <c:auto val="1"/>
        <c:lblOffset val="100"/>
        <c:noMultiLvlLbl val="0"/>
      </c:catAx>
      <c:valAx>
        <c:axId val="554591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5814455"/>
        <c:crossesAt val="1"/>
        <c:crossBetween val="between"/>
        <c:dispUnits/>
        <c:maj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Rozkład wyników uczniów z </a:t>
            </a:r>
            <a:r>
              <a:rPr lang="en-US" cap="none" sz="900" b="0" i="1" u="none" baseline="0">
                <a:latin typeface="Arial CE"/>
                <a:ea typeface="Arial CE"/>
                <a:cs typeface="Arial CE"/>
              </a:rPr>
              <a:t>Stosowania terminów, pojęć i procedur 
</a:t>
            </a: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(Klasa E - 2007)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'KLASA E'!$M$4:$M$19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cat>
          <c:val>
            <c:numRef>
              <c:f>'KLASA E'!$Q$4:$Q$19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29370609"/>
        <c:axId val="63008890"/>
      </c:barChart>
      <c:catAx>
        <c:axId val="293706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3008890"/>
        <c:crosses val="autoZero"/>
        <c:auto val="1"/>
        <c:lblOffset val="100"/>
        <c:noMultiLvlLbl val="0"/>
      </c:catAx>
      <c:valAx>
        <c:axId val="630088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9370609"/>
        <c:crossesAt val="1"/>
        <c:crossBetween val="between"/>
        <c:dispUnits/>
        <c:majorUnit val="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Rozkład wyników uczniów z </a:t>
            </a:r>
            <a:r>
              <a:rPr lang="en-US" cap="none" sz="900" b="0" i="1" u="none" baseline="0">
                <a:latin typeface="Arial CE"/>
                <a:ea typeface="Arial CE"/>
                <a:cs typeface="Arial CE"/>
              </a:rPr>
              <a:t>Wyszukiwania i stosowania informacji </a:t>
            </a: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
(Klasa E - 2007)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'KLASA E'!$M$4:$M$16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'KLASA E'!$R$4:$R$16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30209099"/>
        <c:axId val="3446436"/>
      </c:barChart>
      <c:catAx>
        <c:axId val="302090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446436"/>
        <c:crosses val="autoZero"/>
        <c:auto val="1"/>
        <c:lblOffset val="100"/>
        <c:noMultiLvlLbl val="0"/>
      </c:catAx>
      <c:valAx>
        <c:axId val="34464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0209099"/>
        <c:crossesAt val="1"/>
        <c:crossBetween val="between"/>
        <c:dispUnits/>
        <c:majorUnit val="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Rozkład wyników uczniów z </a:t>
            </a:r>
            <a:r>
              <a:rPr lang="en-US" cap="none" sz="900" b="0" i="1" u="none" baseline="0">
                <a:latin typeface="Arial CE"/>
                <a:ea typeface="Arial CE"/>
                <a:cs typeface="Arial CE"/>
              </a:rPr>
              <a:t>Wskazywania i opisywania faktów, związków 
i zależności</a:t>
            </a: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 (Klasa E - 2007)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'KLASA E'!$M$4:$M$19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cat>
          <c:val>
            <c:numRef>
              <c:f>'KLASA E'!$S$4:$S$19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31017925"/>
        <c:axId val="10725870"/>
      </c:barChart>
      <c:catAx>
        <c:axId val="310179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0725870"/>
        <c:crosses val="autoZero"/>
        <c:auto val="1"/>
        <c:lblOffset val="100"/>
        <c:noMultiLvlLbl val="0"/>
      </c:catAx>
      <c:valAx>
        <c:axId val="107258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1017925"/>
        <c:crossesAt val="1"/>
        <c:crossBetween val="between"/>
        <c:dispUnits/>
        <c:majorUnit val="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Rozkład wyników uczniów z </a:t>
            </a:r>
            <a:r>
              <a:rPr lang="en-US" cap="none" sz="900" b="0" i="1" u="none" baseline="0">
                <a:latin typeface="Arial CE"/>
                <a:ea typeface="Arial CE"/>
                <a:cs typeface="Arial CE"/>
              </a:rPr>
              <a:t>Stosowania wiedzy i umiejętności do rozwiązywania problemów </a:t>
            </a: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(Klasa E - 2007)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'KLASA E'!$M$4:$M$12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'KLASA E'!$T$4:$T$12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29423967"/>
        <c:axId val="63489112"/>
      </c:barChart>
      <c:catAx>
        <c:axId val="294239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3489112"/>
        <c:crosses val="autoZero"/>
        <c:auto val="1"/>
        <c:lblOffset val="100"/>
        <c:noMultiLvlLbl val="0"/>
      </c:catAx>
      <c:valAx>
        <c:axId val="634891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9423967"/>
        <c:crossesAt val="1"/>
        <c:crossBetween val="between"/>
        <c:dispUnits/>
        <c:majorUnit val="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Rozkład wyników uczniów z części matematyczno-przyrodniczej (GMP) egzaminu gimnazjalnego 
(Klasa E - 2007)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'KLASA E'!$M$4:$M$54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'KLASA E'!$U$4:$U$54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axId val="34531097"/>
        <c:axId val="42344418"/>
      </c:barChart>
      <c:catAx>
        <c:axId val="345310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2344418"/>
        <c:crosses val="autoZero"/>
        <c:auto val="1"/>
        <c:lblOffset val="100"/>
        <c:noMultiLvlLbl val="0"/>
      </c:catAx>
      <c:valAx>
        <c:axId val="423444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4531097"/>
        <c:crossesAt val="1"/>
        <c:crossBetween val="between"/>
        <c:dispUnits/>
        <c:majorUnit val="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Rozkład wyników uczniów z badanych kategorii umiejętności z części humanistycznej (Klasa E - 2007) - porównanie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'KLASA E'!$N$3</c:f>
              <c:strCache>
                <c:ptCount val="1"/>
                <c:pt idx="0">
                  <c:v>Czytanie i odbiór tekstów kultury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'KLASA E'!$M$4:$M$29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'KLASA E'!$N$4:$N$29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1"/>
          <c:order val="1"/>
          <c:tx>
            <c:strRef>
              <c:f>'KLASA E'!$O$3</c:f>
              <c:strCache>
                <c:ptCount val="1"/>
                <c:pt idx="0">
                  <c:v>Tworzenie własnego tekstu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'KLASA E'!$M$4:$M$29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'KLASA E'!$O$4:$O$29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axId val="45555443"/>
        <c:axId val="7345804"/>
      </c:barChart>
      <c:catAx>
        <c:axId val="455554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7345804"/>
        <c:crosses val="autoZero"/>
        <c:auto val="1"/>
        <c:lblOffset val="100"/>
        <c:noMultiLvlLbl val="0"/>
      </c:catAx>
      <c:valAx>
        <c:axId val="73458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5555443"/>
        <c:crossesAt val="1"/>
        <c:crossBetween val="between"/>
        <c:dispUnits/>
        <c:majorUnit val="1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Rozkład wyników uczniów z zakresu </a:t>
            </a: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Stosowania wiedzy i umiejętności do rozwiązywania problemów </a:t>
            </a: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(2007)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SZKOŁA!$M$4:$M$12</c:f>
              <c:numCach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cat>
          <c:val>
            <c:numRef>
              <c:f>SZKOŁA!$T$4:$T$12</c:f>
              <c:numCache>
                <c:ptCount val="9"/>
                <c:pt idx="0">
                  <c:v>12</c:v>
                </c:pt>
                <c:pt idx="1">
                  <c:v>11</c:v>
                </c:pt>
                <c:pt idx="2">
                  <c:v>30</c:v>
                </c:pt>
                <c:pt idx="3">
                  <c:v>26</c:v>
                </c:pt>
                <c:pt idx="4">
                  <c:v>24</c:v>
                </c:pt>
                <c:pt idx="5">
                  <c:v>13</c:v>
                </c:pt>
                <c:pt idx="6">
                  <c:v>16</c:v>
                </c:pt>
                <c:pt idx="7">
                  <c:v>4</c:v>
                </c:pt>
                <c:pt idx="8">
                  <c:v>6</c:v>
                </c:pt>
              </c:numCache>
            </c:numRef>
          </c:val>
        </c:ser>
        <c:axId val="29617181"/>
        <c:axId val="65228038"/>
      </c:barChart>
      <c:catAx>
        <c:axId val="29617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228038"/>
        <c:crosses val="autoZero"/>
        <c:auto val="1"/>
        <c:lblOffset val="100"/>
        <c:noMultiLvlLbl val="0"/>
      </c:catAx>
      <c:valAx>
        <c:axId val="652280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617181"/>
        <c:crossesAt val="1"/>
        <c:crossBetween val="between"/>
        <c:dispUnits/>
        <c:majorUnit val="2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Rozkład wyników uczniów z egzaminu gimnazjalnego (Klasa E - 2007)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'KLASA E'!$M$4:$M$104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cat>
          <c:val>
            <c:numRef>
              <c:f>'KLASA E'!$V$4:$V$104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axId val="66112237"/>
        <c:axId val="58139222"/>
      </c:barChart>
      <c:catAx>
        <c:axId val="66112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8139222"/>
        <c:crosses val="autoZero"/>
        <c:auto val="1"/>
        <c:lblOffset val="100"/>
        <c:noMultiLvlLbl val="0"/>
      </c:catAx>
      <c:valAx>
        <c:axId val="581392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6112237"/>
        <c:crossesAt val="1"/>
        <c:crossBetween val="between"/>
        <c:dispUnits/>
        <c:majorUnit val="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latin typeface="Arial CE"/>
                <a:ea typeface="Arial CE"/>
                <a:cs typeface="Arial CE"/>
              </a:rPr>
              <a:t>Rozkład wyników uczniów z części humanistycznej egzaminu gimnazjalnego 
w skali </a:t>
            </a:r>
            <a:r>
              <a:rPr lang="en-US" cap="none" sz="875" b="0" i="1" u="none" baseline="0">
                <a:latin typeface="Arial CE"/>
                <a:ea typeface="Arial CE"/>
                <a:cs typeface="Arial CE"/>
              </a:rPr>
              <a:t>standardowej dziewiątki</a:t>
            </a:r>
            <a:r>
              <a:rPr lang="en-US" cap="none" sz="875" b="0" i="0" u="none" baseline="0">
                <a:latin typeface="Arial CE"/>
                <a:ea typeface="Arial CE"/>
                <a:cs typeface="Arial CE"/>
              </a:rPr>
              <a:t> (Klasa E - 2007)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'KLASA E'!$AB$3</c:f>
              <c:strCache>
                <c:ptCount val="1"/>
                <c:pt idx="0">
                  <c:v>Klasa E (procent wyników)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'KLASA E'!$AB$4:$AB$12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'KLASA E'!$AC$3</c:f>
              <c:strCache>
                <c:ptCount val="1"/>
                <c:pt idx="0">
                  <c:v>Populacja (procent wyników)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'KLASA E'!$AC$4:$AC$12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53490951"/>
        <c:axId val="11656512"/>
      </c:barChart>
      <c:catAx>
        <c:axId val="534909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1" u="none" baseline="0">
                    <a:latin typeface="Arial CE"/>
                    <a:ea typeface="Arial CE"/>
                    <a:cs typeface="Arial CE"/>
                  </a:rPr>
                  <a:t>Stopień skali (stanin)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11656512"/>
        <c:crosses val="autoZero"/>
        <c:auto val="1"/>
        <c:lblOffset val="100"/>
        <c:noMultiLvlLbl val="0"/>
      </c:catAx>
      <c:valAx>
        <c:axId val="11656512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1" u="none" baseline="0">
                    <a:latin typeface="Arial CE"/>
                    <a:ea typeface="Arial CE"/>
                    <a:cs typeface="Arial CE"/>
                  </a:rPr>
                  <a:t>Procent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53490951"/>
        <c:crossesAt val="1"/>
        <c:crossBetween val="between"/>
        <c:dispUnits/>
        <c:majorUnit val="10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latin typeface="Arial CE"/>
                <a:ea typeface="Arial CE"/>
                <a:cs typeface="Arial CE"/>
              </a:rPr>
              <a:t>Rozkład wyników uczniów z części matematyczno-przyrodniczej egzaminu gimnazjalnego w skali </a:t>
            </a:r>
            <a:r>
              <a:rPr lang="en-US" cap="none" sz="875" b="0" i="1" u="none" baseline="0">
                <a:latin typeface="Arial CE"/>
                <a:ea typeface="Arial CE"/>
                <a:cs typeface="Arial CE"/>
              </a:rPr>
              <a:t>standardowej dziewiątki</a:t>
            </a:r>
            <a:r>
              <a:rPr lang="en-US" cap="none" sz="875" b="0" i="0" u="none" baseline="0">
                <a:latin typeface="Arial CE"/>
                <a:ea typeface="Arial CE"/>
                <a:cs typeface="Arial CE"/>
              </a:rPr>
              <a:t> (Klasa E - 2007)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'KLASA E'!$AK$3</c:f>
              <c:strCache>
                <c:ptCount val="1"/>
                <c:pt idx="0">
                  <c:v>Klasa E (procent wyników)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'KLASA E'!$AK$4:$AK$12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'KLASA E'!$AL$3</c:f>
              <c:strCache>
                <c:ptCount val="1"/>
                <c:pt idx="0">
                  <c:v>Populacja (procent wyników)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'KLASA E'!$AL$4:$AL$12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37799745"/>
        <c:axId val="4653386"/>
      </c:barChart>
      <c:catAx>
        <c:axId val="377997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1" u="none" baseline="0">
                    <a:latin typeface="Arial CE"/>
                    <a:ea typeface="Arial CE"/>
                    <a:cs typeface="Arial CE"/>
                  </a:rPr>
                  <a:t>Stopień skali (stanin)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4653386"/>
        <c:crosses val="autoZero"/>
        <c:auto val="1"/>
        <c:lblOffset val="100"/>
        <c:noMultiLvlLbl val="0"/>
      </c:catAx>
      <c:valAx>
        <c:axId val="4653386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1" u="none" baseline="0">
                    <a:latin typeface="Arial CE"/>
                    <a:ea typeface="Arial CE"/>
                    <a:cs typeface="Arial CE"/>
                  </a:rPr>
                  <a:t>Procent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37799745"/>
        <c:crossesAt val="1"/>
        <c:crossBetween val="between"/>
        <c:dispUnits/>
        <c:majorUnit val="1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7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Arial CE"/>
                <a:ea typeface="Arial CE"/>
                <a:cs typeface="Arial CE"/>
              </a:rPr>
              <a:t>Średnie wyniki uczniów w % punktów z poszczególnych kategorii umiejętności, części egzaminu i z całego egzaminu gimnazjalnego 
(Klasa E, 2007)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69"/>
          <c:w val="0.93275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339966"/>
              </a:solidFill>
            </c:spPr>
          </c:dPt>
          <c:dPt>
            <c:idx val="3"/>
            <c:invertIfNegative val="0"/>
            <c:spPr>
              <a:solidFill>
                <a:srgbClr val="00CCFF"/>
              </a:solidFill>
            </c:spPr>
          </c:dPt>
          <c:dPt>
            <c:idx val="4"/>
            <c:invertIfNegative val="0"/>
            <c:spPr>
              <a:solidFill>
                <a:srgbClr val="00CCFF"/>
              </a:solidFill>
            </c:spPr>
          </c:dPt>
          <c:dPt>
            <c:idx val="5"/>
            <c:invertIfNegative val="0"/>
            <c:spPr>
              <a:solidFill>
                <a:srgbClr val="00CCFF"/>
              </a:solidFill>
            </c:spPr>
          </c:dPt>
          <c:dPt>
            <c:idx val="6"/>
            <c:invertIfNegative val="0"/>
            <c:spPr>
              <a:solidFill>
                <a:srgbClr val="00CCFF"/>
              </a:solidFill>
            </c:spPr>
          </c:dPt>
          <c:dPt>
            <c:idx val="7"/>
            <c:invertIfNegative val="0"/>
            <c:spPr>
              <a:solidFill>
                <a:srgbClr val="33CCCC"/>
              </a:solidFill>
            </c:spPr>
          </c:dPt>
          <c:dPt>
            <c:idx val="8"/>
            <c:invertIfNegative val="0"/>
            <c:spPr>
              <a:solidFill>
                <a:srgbClr val="FF808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'KLASA E'!$D$3:$L$3</c:f>
              <c:strCache/>
            </c:strRef>
          </c:cat>
          <c:val>
            <c:numRef>
              <c:f>'KLASA E'!$D$47:$L$47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41880475"/>
        <c:axId val="41379956"/>
      </c:barChart>
      <c:catAx>
        <c:axId val="41880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41379956"/>
        <c:crosses val="autoZero"/>
        <c:auto val="1"/>
        <c:lblOffset val="100"/>
        <c:noMultiLvlLbl val="0"/>
      </c:catAx>
      <c:valAx>
        <c:axId val="41379956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1" u="none" baseline="0">
                    <a:latin typeface="Arial CE"/>
                    <a:ea typeface="Arial CE"/>
                    <a:cs typeface="Arial CE"/>
                  </a:rPr>
                  <a:t>Procent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188047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Rozkład wyników uczniów z obu części egzaminu gimnazjalnego w skali </a:t>
            </a:r>
            <a:r>
              <a:rPr lang="en-US" cap="none" sz="900" b="0" i="1" u="none" baseline="0">
                <a:latin typeface="Arial CE"/>
                <a:ea typeface="Arial CE"/>
                <a:cs typeface="Arial CE"/>
              </a:rPr>
              <a:t>standardowej dziewiątki </a:t>
            </a: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(Klasa E - 2007)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'KLASA E'!$AS$3</c:f>
              <c:strCache>
                <c:ptCount val="1"/>
                <c:pt idx="0">
                  <c:v>Klasa E (procent wyników)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'KLASA E'!$AS$4:$AS$12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'KLASA E'!$AT$3</c:f>
              <c:strCache>
                <c:ptCount val="1"/>
                <c:pt idx="0">
                  <c:v>Populacja (procent wyników)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'KLASA E'!$AT$4:$AT$12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36875285"/>
        <c:axId val="63442110"/>
      </c:barChart>
      <c:catAx>
        <c:axId val="368752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Stopień skali (stanin)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3442110"/>
        <c:crosses val="autoZero"/>
        <c:auto val="1"/>
        <c:lblOffset val="100"/>
        <c:noMultiLvlLbl val="0"/>
      </c:catAx>
      <c:valAx>
        <c:axId val="63442110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6875285"/>
        <c:crossesAt val="1"/>
        <c:crossBetween val="between"/>
        <c:dispUnits/>
        <c:majorUnit val="1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Rozkład wyników uczniów z części matematyczno-przyrodniczej egzaminu gimnzjalnego (2007)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SZKOŁA!$M$4:$M$54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SZKOŁA!$U$4:$U$54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3</c:v>
                </c:pt>
                <c:pt idx="13">
                  <c:v>0</c:v>
                </c:pt>
                <c:pt idx="14">
                  <c:v>4</c:v>
                </c:pt>
                <c:pt idx="15">
                  <c:v>0</c:v>
                </c:pt>
                <c:pt idx="16">
                  <c:v>7</c:v>
                </c:pt>
                <c:pt idx="17">
                  <c:v>9</c:v>
                </c:pt>
                <c:pt idx="18">
                  <c:v>5</c:v>
                </c:pt>
                <c:pt idx="19">
                  <c:v>4</c:v>
                </c:pt>
                <c:pt idx="20">
                  <c:v>6</c:v>
                </c:pt>
                <c:pt idx="21">
                  <c:v>1</c:v>
                </c:pt>
                <c:pt idx="22">
                  <c:v>7</c:v>
                </c:pt>
                <c:pt idx="23">
                  <c:v>4</c:v>
                </c:pt>
                <c:pt idx="24">
                  <c:v>5</c:v>
                </c:pt>
                <c:pt idx="25">
                  <c:v>5</c:v>
                </c:pt>
                <c:pt idx="26">
                  <c:v>8</c:v>
                </c:pt>
                <c:pt idx="27">
                  <c:v>4</c:v>
                </c:pt>
                <c:pt idx="28">
                  <c:v>5</c:v>
                </c:pt>
                <c:pt idx="29">
                  <c:v>5</c:v>
                </c:pt>
                <c:pt idx="30">
                  <c:v>2</c:v>
                </c:pt>
                <c:pt idx="31">
                  <c:v>6</c:v>
                </c:pt>
                <c:pt idx="32">
                  <c:v>6</c:v>
                </c:pt>
                <c:pt idx="33">
                  <c:v>1</c:v>
                </c:pt>
                <c:pt idx="34">
                  <c:v>6</c:v>
                </c:pt>
                <c:pt idx="35">
                  <c:v>4</c:v>
                </c:pt>
                <c:pt idx="36">
                  <c:v>6</c:v>
                </c:pt>
                <c:pt idx="37">
                  <c:v>3</c:v>
                </c:pt>
                <c:pt idx="38">
                  <c:v>3</c:v>
                </c:pt>
                <c:pt idx="39">
                  <c:v>2</c:v>
                </c:pt>
                <c:pt idx="40">
                  <c:v>3</c:v>
                </c:pt>
                <c:pt idx="41">
                  <c:v>0</c:v>
                </c:pt>
                <c:pt idx="42">
                  <c:v>3</c:v>
                </c:pt>
                <c:pt idx="43">
                  <c:v>5</c:v>
                </c:pt>
                <c:pt idx="44">
                  <c:v>3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</c:numCache>
            </c:numRef>
          </c:val>
        </c:ser>
        <c:axId val="50181431"/>
        <c:axId val="48979696"/>
      </c:barChart>
      <c:catAx>
        <c:axId val="501814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979696"/>
        <c:crosses val="autoZero"/>
        <c:auto val="1"/>
        <c:lblOffset val="100"/>
        <c:noMultiLvlLbl val="0"/>
      </c:catAx>
      <c:valAx>
        <c:axId val="489796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181431"/>
        <c:crossesAt val="1"/>
        <c:crossBetween val="between"/>
        <c:dispUnits/>
        <c:majorUnit val="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Relationship Id="rId8" Type="http://schemas.openxmlformats.org/officeDocument/2006/relationships/chart" Target="/xl/charts/chart22.xml" /><Relationship Id="rId9" Type="http://schemas.openxmlformats.org/officeDocument/2006/relationships/chart" Target="/xl/charts/chart23.xml" /><Relationship Id="rId10" Type="http://schemas.openxmlformats.org/officeDocument/2006/relationships/chart" Target="/xl/charts/chart24.xml" /><Relationship Id="rId11" Type="http://schemas.openxmlformats.org/officeDocument/2006/relationships/chart" Target="/xl/charts/chart25.xml" /><Relationship Id="rId12" Type="http://schemas.openxmlformats.org/officeDocument/2006/relationships/chart" Target="/xl/charts/chart26.xml" /><Relationship Id="rId13" Type="http://schemas.openxmlformats.org/officeDocument/2006/relationships/chart" Target="/xl/charts/chart27.xml" /><Relationship Id="rId14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Relationship Id="rId8" Type="http://schemas.openxmlformats.org/officeDocument/2006/relationships/chart" Target="/xl/charts/chart36.xml" /><Relationship Id="rId9" Type="http://schemas.openxmlformats.org/officeDocument/2006/relationships/chart" Target="/xl/charts/chart37.xml" /><Relationship Id="rId10" Type="http://schemas.openxmlformats.org/officeDocument/2006/relationships/chart" Target="/xl/charts/chart38.xml" /><Relationship Id="rId11" Type="http://schemas.openxmlformats.org/officeDocument/2006/relationships/chart" Target="/xl/charts/chart39.xml" /><Relationship Id="rId12" Type="http://schemas.openxmlformats.org/officeDocument/2006/relationships/chart" Target="/xl/charts/chart40.xml" /><Relationship Id="rId13" Type="http://schemas.openxmlformats.org/officeDocument/2006/relationships/chart" Target="/xl/charts/chart41.xml" /><Relationship Id="rId14" Type="http://schemas.openxmlformats.org/officeDocument/2006/relationships/chart" Target="/xl/charts/chart4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Relationship Id="rId2" Type="http://schemas.openxmlformats.org/officeDocument/2006/relationships/chart" Target="/xl/charts/chart44.xml" /><Relationship Id="rId3" Type="http://schemas.openxmlformats.org/officeDocument/2006/relationships/chart" Target="/xl/charts/chart45.xml" /><Relationship Id="rId4" Type="http://schemas.openxmlformats.org/officeDocument/2006/relationships/chart" Target="/xl/charts/chart46.xml" /><Relationship Id="rId5" Type="http://schemas.openxmlformats.org/officeDocument/2006/relationships/chart" Target="/xl/charts/chart47.xml" /><Relationship Id="rId6" Type="http://schemas.openxmlformats.org/officeDocument/2006/relationships/chart" Target="/xl/charts/chart48.xml" /><Relationship Id="rId7" Type="http://schemas.openxmlformats.org/officeDocument/2006/relationships/chart" Target="/xl/charts/chart49.xml" /><Relationship Id="rId8" Type="http://schemas.openxmlformats.org/officeDocument/2006/relationships/chart" Target="/xl/charts/chart50.xml" /><Relationship Id="rId9" Type="http://schemas.openxmlformats.org/officeDocument/2006/relationships/chart" Target="/xl/charts/chart51.xml" /><Relationship Id="rId10" Type="http://schemas.openxmlformats.org/officeDocument/2006/relationships/chart" Target="/xl/charts/chart52.xml" /><Relationship Id="rId11" Type="http://schemas.openxmlformats.org/officeDocument/2006/relationships/chart" Target="/xl/charts/chart53.xml" /><Relationship Id="rId12" Type="http://schemas.openxmlformats.org/officeDocument/2006/relationships/chart" Target="/xl/charts/chart54.xml" /><Relationship Id="rId13" Type="http://schemas.openxmlformats.org/officeDocument/2006/relationships/chart" Target="/xl/charts/chart55.xml" /><Relationship Id="rId14" Type="http://schemas.openxmlformats.org/officeDocument/2006/relationships/chart" Target="/xl/charts/chart5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7.xml" /><Relationship Id="rId2" Type="http://schemas.openxmlformats.org/officeDocument/2006/relationships/chart" Target="/xl/charts/chart58.xml" /><Relationship Id="rId3" Type="http://schemas.openxmlformats.org/officeDocument/2006/relationships/chart" Target="/xl/charts/chart59.xml" /><Relationship Id="rId4" Type="http://schemas.openxmlformats.org/officeDocument/2006/relationships/chart" Target="/xl/charts/chart60.xml" /><Relationship Id="rId5" Type="http://schemas.openxmlformats.org/officeDocument/2006/relationships/chart" Target="/xl/charts/chart61.xml" /><Relationship Id="rId6" Type="http://schemas.openxmlformats.org/officeDocument/2006/relationships/chart" Target="/xl/charts/chart62.xml" /><Relationship Id="rId7" Type="http://schemas.openxmlformats.org/officeDocument/2006/relationships/chart" Target="/xl/charts/chart63.xml" /><Relationship Id="rId8" Type="http://schemas.openxmlformats.org/officeDocument/2006/relationships/chart" Target="/xl/charts/chart64.xml" /><Relationship Id="rId9" Type="http://schemas.openxmlformats.org/officeDocument/2006/relationships/chart" Target="/xl/charts/chart65.xml" /><Relationship Id="rId10" Type="http://schemas.openxmlformats.org/officeDocument/2006/relationships/chart" Target="/xl/charts/chart66.xml" /><Relationship Id="rId11" Type="http://schemas.openxmlformats.org/officeDocument/2006/relationships/chart" Target="/xl/charts/chart67.xml" /><Relationship Id="rId12" Type="http://schemas.openxmlformats.org/officeDocument/2006/relationships/chart" Target="/xl/charts/chart68.xml" /><Relationship Id="rId13" Type="http://schemas.openxmlformats.org/officeDocument/2006/relationships/chart" Target="/xl/charts/chart69.xml" /><Relationship Id="rId14" Type="http://schemas.openxmlformats.org/officeDocument/2006/relationships/chart" Target="/xl/charts/chart7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1.xml" /><Relationship Id="rId2" Type="http://schemas.openxmlformats.org/officeDocument/2006/relationships/chart" Target="/xl/charts/chart72.xml" /><Relationship Id="rId3" Type="http://schemas.openxmlformats.org/officeDocument/2006/relationships/chart" Target="/xl/charts/chart73.xml" /><Relationship Id="rId4" Type="http://schemas.openxmlformats.org/officeDocument/2006/relationships/chart" Target="/xl/charts/chart74.xml" /><Relationship Id="rId5" Type="http://schemas.openxmlformats.org/officeDocument/2006/relationships/chart" Target="/xl/charts/chart75.xml" /><Relationship Id="rId6" Type="http://schemas.openxmlformats.org/officeDocument/2006/relationships/chart" Target="/xl/charts/chart76.xml" /><Relationship Id="rId7" Type="http://schemas.openxmlformats.org/officeDocument/2006/relationships/chart" Target="/xl/charts/chart77.xml" /><Relationship Id="rId8" Type="http://schemas.openxmlformats.org/officeDocument/2006/relationships/chart" Target="/xl/charts/chart78.xml" /><Relationship Id="rId9" Type="http://schemas.openxmlformats.org/officeDocument/2006/relationships/chart" Target="/xl/charts/chart79.xml" /><Relationship Id="rId10" Type="http://schemas.openxmlformats.org/officeDocument/2006/relationships/chart" Target="/xl/charts/chart80.xml" /><Relationship Id="rId11" Type="http://schemas.openxmlformats.org/officeDocument/2006/relationships/chart" Target="/xl/charts/chart81.xml" /><Relationship Id="rId12" Type="http://schemas.openxmlformats.org/officeDocument/2006/relationships/chart" Target="/xl/charts/chart82.xml" /><Relationship Id="rId13" Type="http://schemas.openxmlformats.org/officeDocument/2006/relationships/chart" Target="/xl/charts/chart83.xml" /><Relationship Id="rId14" Type="http://schemas.openxmlformats.org/officeDocument/2006/relationships/chart" Target="/xl/charts/chart8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9</xdr:col>
      <xdr:colOff>0</xdr:colOff>
      <xdr:row>21</xdr:row>
      <xdr:rowOff>95250</xdr:rowOff>
    </xdr:to>
    <xdr:graphicFrame>
      <xdr:nvGraphicFramePr>
        <xdr:cNvPr id="1" name="Chart 1"/>
        <xdr:cNvGraphicFramePr/>
      </xdr:nvGraphicFramePr>
      <xdr:xfrm>
        <a:off x="57150" y="28575"/>
        <a:ext cx="611505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22</xdr:row>
      <xdr:rowOff>0</xdr:rowOff>
    </xdr:from>
    <xdr:to>
      <xdr:col>9</xdr:col>
      <xdr:colOff>0</xdr:colOff>
      <xdr:row>43</xdr:row>
      <xdr:rowOff>28575</xdr:rowOff>
    </xdr:to>
    <xdr:graphicFrame>
      <xdr:nvGraphicFramePr>
        <xdr:cNvPr id="2" name="Chart 2"/>
        <xdr:cNvGraphicFramePr/>
      </xdr:nvGraphicFramePr>
      <xdr:xfrm>
        <a:off x="66675" y="3562350"/>
        <a:ext cx="6105525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43</xdr:row>
      <xdr:rowOff>57150</xdr:rowOff>
    </xdr:from>
    <xdr:to>
      <xdr:col>11</xdr:col>
      <xdr:colOff>28575</xdr:colOff>
      <xdr:row>63</xdr:row>
      <xdr:rowOff>0</xdr:rowOff>
    </xdr:to>
    <xdr:graphicFrame>
      <xdr:nvGraphicFramePr>
        <xdr:cNvPr id="3" name="Chart 3"/>
        <xdr:cNvGraphicFramePr/>
      </xdr:nvGraphicFramePr>
      <xdr:xfrm>
        <a:off x="66675" y="7019925"/>
        <a:ext cx="750570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63</xdr:row>
      <xdr:rowOff>38100</xdr:rowOff>
    </xdr:from>
    <xdr:to>
      <xdr:col>8</xdr:col>
      <xdr:colOff>676275</xdr:colOff>
      <xdr:row>84</xdr:row>
      <xdr:rowOff>0</xdr:rowOff>
    </xdr:to>
    <xdr:graphicFrame>
      <xdr:nvGraphicFramePr>
        <xdr:cNvPr id="4" name="Chart 4"/>
        <xdr:cNvGraphicFramePr/>
      </xdr:nvGraphicFramePr>
      <xdr:xfrm>
        <a:off x="66675" y="10239375"/>
        <a:ext cx="6096000" cy="3362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76200</xdr:colOff>
      <xdr:row>84</xdr:row>
      <xdr:rowOff>38100</xdr:rowOff>
    </xdr:from>
    <xdr:to>
      <xdr:col>9</xdr:col>
      <xdr:colOff>9525</xdr:colOff>
      <xdr:row>106</xdr:row>
      <xdr:rowOff>9525</xdr:rowOff>
    </xdr:to>
    <xdr:graphicFrame>
      <xdr:nvGraphicFramePr>
        <xdr:cNvPr id="5" name="Chart 5"/>
        <xdr:cNvGraphicFramePr/>
      </xdr:nvGraphicFramePr>
      <xdr:xfrm>
        <a:off x="76200" y="13639800"/>
        <a:ext cx="6105525" cy="3533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76200</xdr:colOff>
      <xdr:row>106</xdr:row>
      <xdr:rowOff>57150</xdr:rowOff>
    </xdr:from>
    <xdr:to>
      <xdr:col>9</xdr:col>
      <xdr:colOff>47625</xdr:colOff>
      <xdr:row>129</xdr:row>
      <xdr:rowOff>142875</xdr:rowOff>
    </xdr:to>
    <xdr:graphicFrame>
      <xdr:nvGraphicFramePr>
        <xdr:cNvPr id="6" name="Chart 6"/>
        <xdr:cNvGraphicFramePr/>
      </xdr:nvGraphicFramePr>
      <xdr:xfrm>
        <a:off x="76200" y="17221200"/>
        <a:ext cx="6143625" cy="3810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228600</xdr:colOff>
      <xdr:row>230</xdr:row>
      <xdr:rowOff>0</xdr:rowOff>
    </xdr:from>
    <xdr:to>
      <xdr:col>8</xdr:col>
      <xdr:colOff>9525</xdr:colOff>
      <xdr:row>246</xdr:row>
      <xdr:rowOff>152400</xdr:rowOff>
    </xdr:to>
    <xdr:graphicFrame>
      <xdr:nvGraphicFramePr>
        <xdr:cNvPr id="7" name="Chart 7"/>
        <xdr:cNvGraphicFramePr/>
      </xdr:nvGraphicFramePr>
      <xdr:xfrm>
        <a:off x="228600" y="37242750"/>
        <a:ext cx="5267325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66675</xdr:colOff>
      <xdr:row>130</xdr:row>
      <xdr:rowOff>28575</xdr:rowOff>
    </xdr:from>
    <xdr:to>
      <xdr:col>9</xdr:col>
      <xdr:colOff>66675</xdr:colOff>
      <xdr:row>151</xdr:row>
      <xdr:rowOff>38100</xdr:rowOff>
    </xdr:to>
    <xdr:graphicFrame>
      <xdr:nvGraphicFramePr>
        <xdr:cNvPr id="8" name="Chart 8"/>
        <xdr:cNvGraphicFramePr/>
      </xdr:nvGraphicFramePr>
      <xdr:xfrm>
        <a:off x="66675" y="21078825"/>
        <a:ext cx="6172200" cy="3409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57150</xdr:colOff>
      <xdr:row>151</xdr:row>
      <xdr:rowOff>85725</xdr:rowOff>
    </xdr:from>
    <xdr:to>
      <xdr:col>11</xdr:col>
      <xdr:colOff>57150</xdr:colOff>
      <xdr:row>173</xdr:row>
      <xdr:rowOff>114300</xdr:rowOff>
    </xdr:to>
    <xdr:graphicFrame>
      <xdr:nvGraphicFramePr>
        <xdr:cNvPr id="9" name="Chart 9"/>
        <xdr:cNvGraphicFramePr/>
      </xdr:nvGraphicFramePr>
      <xdr:xfrm>
        <a:off x="57150" y="24536400"/>
        <a:ext cx="7543800" cy="35909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11</xdr:col>
      <xdr:colOff>238125</xdr:colOff>
      <xdr:row>0</xdr:row>
      <xdr:rowOff>28575</xdr:rowOff>
    </xdr:from>
    <xdr:to>
      <xdr:col>23</xdr:col>
      <xdr:colOff>304800</xdr:colOff>
      <xdr:row>21</xdr:row>
      <xdr:rowOff>133350</xdr:rowOff>
    </xdr:to>
    <xdr:graphicFrame>
      <xdr:nvGraphicFramePr>
        <xdr:cNvPr id="10" name="Chart 10"/>
        <xdr:cNvGraphicFramePr/>
      </xdr:nvGraphicFramePr>
      <xdr:xfrm>
        <a:off x="7781925" y="28575"/>
        <a:ext cx="8296275" cy="3505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11</xdr:col>
      <xdr:colOff>247650</xdr:colOff>
      <xdr:row>22</xdr:row>
      <xdr:rowOff>0</xdr:rowOff>
    </xdr:from>
    <xdr:to>
      <xdr:col>20</xdr:col>
      <xdr:colOff>504825</xdr:colOff>
      <xdr:row>44</xdr:row>
      <xdr:rowOff>152400</xdr:rowOff>
    </xdr:to>
    <xdr:graphicFrame>
      <xdr:nvGraphicFramePr>
        <xdr:cNvPr id="11" name="Chart 11"/>
        <xdr:cNvGraphicFramePr/>
      </xdr:nvGraphicFramePr>
      <xdr:xfrm>
        <a:off x="7791450" y="3562350"/>
        <a:ext cx="6429375" cy="37147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11</xdr:col>
      <xdr:colOff>257175</xdr:colOff>
      <xdr:row>45</xdr:row>
      <xdr:rowOff>19050</xdr:rowOff>
    </xdr:from>
    <xdr:to>
      <xdr:col>20</xdr:col>
      <xdr:colOff>504825</xdr:colOff>
      <xdr:row>67</xdr:row>
      <xdr:rowOff>66675</xdr:rowOff>
    </xdr:to>
    <xdr:graphicFrame>
      <xdr:nvGraphicFramePr>
        <xdr:cNvPr id="12" name="Chart 12"/>
        <xdr:cNvGraphicFramePr/>
      </xdr:nvGraphicFramePr>
      <xdr:xfrm>
        <a:off x="7800975" y="7305675"/>
        <a:ext cx="6419850" cy="3609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11</xdr:col>
      <xdr:colOff>276225</xdr:colOff>
      <xdr:row>90</xdr:row>
      <xdr:rowOff>47625</xdr:rowOff>
    </xdr:from>
    <xdr:to>
      <xdr:col>22</xdr:col>
      <xdr:colOff>257175</xdr:colOff>
      <xdr:row>116</xdr:row>
      <xdr:rowOff>28575</xdr:rowOff>
    </xdr:to>
    <xdr:graphicFrame>
      <xdr:nvGraphicFramePr>
        <xdr:cNvPr id="13" name="Chart 13"/>
        <xdr:cNvGraphicFramePr/>
      </xdr:nvGraphicFramePr>
      <xdr:xfrm>
        <a:off x="7820025" y="14620875"/>
        <a:ext cx="7524750" cy="41910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11</xdr:col>
      <xdr:colOff>257175</xdr:colOff>
      <xdr:row>67</xdr:row>
      <xdr:rowOff>114300</xdr:rowOff>
    </xdr:from>
    <xdr:to>
      <xdr:col>20</xdr:col>
      <xdr:colOff>533400</xdr:colOff>
      <xdr:row>89</xdr:row>
      <xdr:rowOff>152400</xdr:rowOff>
    </xdr:to>
    <xdr:graphicFrame>
      <xdr:nvGraphicFramePr>
        <xdr:cNvPr id="14" name="Chart 14"/>
        <xdr:cNvGraphicFramePr/>
      </xdr:nvGraphicFramePr>
      <xdr:xfrm>
        <a:off x="7800975" y="10963275"/>
        <a:ext cx="6448425" cy="3600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47</xdr:row>
      <xdr:rowOff>76200</xdr:rowOff>
    </xdr:from>
    <xdr:to>
      <xdr:col>8</xdr:col>
      <xdr:colOff>323850</xdr:colOff>
      <xdr:row>69</xdr:row>
      <xdr:rowOff>152400</xdr:rowOff>
    </xdr:to>
    <xdr:graphicFrame>
      <xdr:nvGraphicFramePr>
        <xdr:cNvPr id="1" name="Chart 1"/>
        <xdr:cNvGraphicFramePr/>
      </xdr:nvGraphicFramePr>
      <xdr:xfrm>
        <a:off x="47625" y="8239125"/>
        <a:ext cx="63055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70</xdr:row>
      <xdr:rowOff>85725</xdr:rowOff>
    </xdr:from>
    <xdr:to>
      <xdr:col>8</xdr:col>
      <xdr:colOff>314325</xdr:colOff>
      <xdr:row>90</xdr:row>
      <xdr:rowOff>123825</xdr:rowOff>
    </xdr:to>
    <xdr:graphicFrame>
      <xdr:nvGraphicFramePr>
        <xdr:cNvPr id="2" name="Chart 2"/>
        <xdr:cNvGraphicFramePr/>
      </xdr:nvGraphicFramePr>
      <xdr:xfrm>
        <a:off x="57150" y="11972925"/>
        <a:ext cx="6286500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91</xdr:row>
      <xdr:rowOff>28575</xdr:rowOff>
    </xdr:from>
    <xdr:to>
      <xdr:col>9</xdr:col>
      <xdr:colOff>28575</xdr:colOff>
      <xdr:row>113</xdr:row>
      <xdr:rowOff>28575</xdr:rowOff>
    </xdr:to>
    <xdr:graphicFrame>
      <xdr:nvGraphicFramePr>
        <xdr:cNvPr id="3" name="Chart 3"/>
        <xdr:cNvGraphicFramePr/>
      </xdr:nvGraphicFramePr>
      <xdr:xfrm>
        <a:off x="47625" y="15316200"/>
        <a:ext cx="68484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113</xdr:row>
      <xdr:rowOff>95250</xdr:rowOff>
    </xdr:from>
    <xdr:to>
      <xdr:col>8</xdr:col>
      <xdr:colOff>247650</xdr:colOff>
      <xdr:row>134</xdr:row>
      <xdr:rowOff>133350</xdr:rowOff>
    </xdr:to>
    <xdr:graphicFrame>
      <xdr:nvGraphicFramePr>
        <xdr:cNvPr id="4" name="Chart 4"/>
        <xdr:cNvGraphicFramePr/>
      </xdr:nvGraphicFramePr>
      <xdr:xfrm>
        <a:off x="57150" y="18945225"/>
        <a:ext cx="6219825" cy="3438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66675</xdr:colOff>
      <xdr:row>135</xdr:row>
      <xdr:rowOff>57150</xdr:rowOff>
    </xdr:from>
    <xdr:to>
      <xdr:col>8</xdr:col>
      <xdr:colOff>247650</xdr:colOff>
      <xdr:row>156</xdr:row>
      <xdr:rowOff>19050</xdr:rowOff>
    </xdr:to>
    <xdr:graphicFrame>
      <xdr:nvGraphicFramePr>
        <xdr:cNvPr id="5" name="Chart 5"/>
        <xdr:cNvGraphicFramePr/>
      </xdr:nvGraphicFramePr>
      <xdr:xfrm>
        <a:off x="66675" y="22469475"/>
        <a:ext cx="6210300" cy="3362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156</xdr:row>
      <xdr:rowOff>95250</xdr:rowOff>
    </xdr:from>
    <xdr:to>
      <xdr:col>8</xdr:col>
      <xdr:colOff>285750</xdr:colOff>
      <xdr:row>178</xdr:row>
      <xdr:rowOff>19050</xdr:rowOff>
    </xdr:to>
    <xdr:graphicFrame>
      <xdr:nvGraphicFramePr>
        <xdr:cNvPr id="6" name="Chart 6"/>
        <xdr:cNvGraphicFramePr/>
      </xdr:nvGraphicFramePr>
      <xdr:xfrm>
        <a:off x="66675" y="25908000"/>
        <a:ext cx="6248400" cy="3486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66675</xdr:colOff>
      <xdr:row>178</xdr:row>
      <xdr:rowOff>76200</xdr:rowOff>
    </xdr:from>
    <xdr:to>
      <xdr:col>8</xdr:col>
      <xdr:colOff>304800</xdr:colOff>
      <xdr:row>201</xdr:row>
      <xdr:rowOff>9525</xdr:rowOff>
    </xdr:to>
    <xdr:graphicFrame>
      <xdr:nvGraphicFramePr>
        <xdr:cNvPr id="7" name="Chart 7"/>
        <xdr:cNvGraphicFramePr/>
      </xdr:nvGraphicFramePr>
      <xdr:xfrm>
        <a:off x="66675" y="29451300"/>
        <a:ext cx="6267450" cy="3657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57150</xdr:colOff>
      <xdr:row>201</xdr:row>
      <xdr:rowOff>66675</xdr:rowOff>
    </xdr:from>
    <xdr:to>
      <xdr:col>9</xdr:col>
      <xdr:colOff>838200</xdr:colOff>
      <xdr:row>223</xdr:row>
      <xdr:rowOff>0</xdr:rowOff>
    </xdr:to>
    <xdr:graphicFrame>
      <xdr:nvGraphicFramePr>
        <xdr:cNvPr id="8" name="Chart 8"/>
        <xdr:cNvGraphicFramePr/>
      </xdr:nvGraphicFramePr>
      <xdr:xfrm>
        <a:off x="57150" y="33166050"/>
        <a:ext cx="7648575" cy="34956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933450</xdr:colOff>
      <xdr:row>125</xdr:row>
      <xdr:rowOff>133350</xdr:rowOff>
    </xdr:from>
    <xdr:to>
      <xdr:col>22</xdr:col>
      <xdr:colOff>85725</xdr:colOff>
      <xdr:row>147</xdr:row>
      <xdr:rowOff>114300</xdr:rowOff>
    </xdr:to>
    <xdr:graphicFrame>
      <xdr:nvGraphicFramePr>
        <xdr:cNvPr id="9" name="Chart 9"/>
        <xdr:cNvGraphicFramePr/>
      </xdr:nvGraphicFramePr>
      <xdr:xfrm>
        <a:off x="7800975" y="20926425"/>
        <a:ext cx="8534400" cy="3543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9525</xdr:colOff>
      <xdr:row>104</xdr:row>
      <xdr:rowOff>57150</xdr:rowOff>
    </xdr:from>
    <xdr:to>
      <xdr:col>18</xdr:col>
      <xdr:colOff>723900</xdr:colOff>
      <xdr:row>125</xdr:row>
      <xdr:rowOff>76200</xdr:rowOff>
    </xdr:to>
    <xdr:graphicFrame>
      <xdr:nvGraphicFramePr>
        <xdr:cNvPr id="10" name="Chart 10"/>
        <xdr:cNvGraphicFramePr/>
      </xdr:nvGraphicFramePr>
      <xdr:xfrm>
        <a:off x="7820025" y="17449800"/>
        <a:ext cx="6076950" cy="34194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10</xdr:col>
      <xdr:colOff>9525</xdr:colOff>
      <xdr:row>148</xdr:row>
      <xdr:rowOff>57150</xdr:rowOff>
    </xdr:from>
    <xdr:to>
      <xdr:col>18</xdr:col>
      <xdr:colOff>685800</xdr:colOff>
      <xdr:row>169</xdr:row>
      <xdr:rowOff>142875</xdr:rowOff>
    </xdr:to>
    <xdr:graphicFrame>
      <xdr:nvGraphicFramePr>
        <xdr:cNvPr id="11" name="Chart 11"/>
        <xdr:cNvGraphicFramePr/>
      </xdr:nvGraphicFramePr>
      <xdr:xfrm>
        <a:off x="7820025" y="24574500"/>
        <a:ext cx="6038850" cy="34861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10</xdr:col>
      <xdr:colOff>19050</xdr:colOff>
      <xdr:row>170</xdr:row>
      <xdr:rowOff>9525</xdr:rowOff>
    </xdr:from>
    <xdr:to>
      <xdr:col>18</xdr:col>
      <xdr:colOff>723900</xdr:colOff>
      <xdr:row>193</xdr:row>
      <xdr:rowOff>19050</xdr:rowOff>
    </xdr:to>
    <xdr:graphicFrame>
      <xdr:nvGraphicFramePr>
        <xdr:cNvPr id="12" name="Chart 12"/>
        <xdr:cNvGraphicFramePr/>
      </xdr:nvGraphicFramePr>
      <xdr:xfrm>
        <a:off x="7829550" y="28089225"/>
        <a:ext cx="6067425" cy="37338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10</xdr:col>
      <xdr:colOff>9525</xdr:colOff>
      <xdr:row>216</xdr:row>
      <xdr:rowOff>0</xdr:rowOff>
    </xdr:from>
    <xdr:to>
      <xdr:col>19</xdr:col>
      <xdr:colOff>857250</xdr:colOff>
      <xdr:row>241</xdr:row>
      <xdr:rowOff>0</xdr:rowOff>
    </xdr:to>
    <xdr:graphicFrame>
      <xdr:nvGraphicFramePr>
        <xdr:cNvPr id="13" name="Chart 13"/>
        <xdr:cNvGraphicFramePr/>
      </xdr:nvGraphicFramePr>
      <xdr:xfrm>
        <a:off x="7820025" y="35528250"/>
        <a:ext cx="7038975" cy="40481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9</xdr:col>
      <xdr:colOff>933450</xdr:colOff>
      <xdr:row>193</xdr:row>
      <xdr:rowOff>57150</xdr:rowOff>
    </xdr:from>
    <xdr:to>
      <xdr:col>18</xdr:col>
      <xdr:colOff>723900</xdr:colOff>
      <xdr:row>215</xdr:row>
      <xdr:rowOff>85725</xdr:rowOff>
    </xdr:to>
    <xdr:graphicFrame>
      <xdr:nvGraphicFramePr>
        <xdr:cNvPr id="14" name="Chart 15"/>
        <xdr:cNvGraphicFramePr/>
      </xdr:nvGraphicFramePr>
      <xdr:xfrm>
        <a:off x="7800975" y="31861125"/>
        <a:ext cx="6096000" cy="35909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47</xdr:row>
      <xdr:rowOff>66675</xdr:rowOff>
    </xdr:from>
    <xdr:to>
      <xdr:col>8</xdr:col>
      <xdr:colOff>352425</xdr:colOff>
      <xdr:row>69</xdr:row>
      <xdr:rowOff>152400</xdr:rowOff>
    </xdr:to>
    <xdr:graphicFrame>
      <xdr:nvGraphicFramePr>
        <xdr:cNvPr id="1" name="Chart 1"/>
        <xdr:cNvGraphicFramePr/>
      </xdr:nvGraphicFramePr>
      <xdr:xfrm>
        <a:off x="57150" y="8229600"/>
        <a:ext cx="62198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70</xdr:row>
      <xdr:rowOff>76200</xdr:rowOff>
    </xdr:from>
    <xdr:to>
      <xdr:col>8</xdr:col>
      <xdr:colOff>323850</xdr:colOff>
      <xdr:row>90</xdr:row>
      <xdr:rowOff>123825</xdr:rowOff>
    </xdr:to>
    <xdr:graphicFrame>
      <xdr:nvGraphicFramePr>
        <xdr:cNvPr id="2" name="Chart 2"/>
        <xdr:cNvGraphicFramePr/>
      </xdr:nvGraphicFramePr>
      <xdr:xfrm>
        <a:off x="57150" y="11963400"/>
        <a:ext cx="6191250" cy="3286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90</xdr:row>
      <xdr:rowOff>152400</xdr:rowOff>
    </xdr:from>
    <xdr:to>
      <xdr:col>9</xdr:col>
      <xdr:colOff>66675</xdr:colOff>
      <xdr:row>113</xdr:row>
      <xdr:rowOff>0</xdr:rowOff>
    </xdr:to>
    <xdr:graphicFrame>
      <xdr:nvGraphicFramePr>
        <xdr:cNvPr id="3" name="Chart 3"/>
        <xdr:cNvGraphicFramePr/>
      </xdr:nvGraphicFramePr>
      <xdr:xfrm>
        <a:off x="66675" y="15278100"/>
        <a:ext cx="6762750" cy="3571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113</xdr:row>
      <xdr:rowOff>66675</xdr:rowOff>
    </xdr:from>
    <xdr:to>
      <xdr:col>8</xdr:col>
      <xdr:colOff>257175</xdr:colOff>
      <xdr:row>134</xdr:row>
      <xdr:rowOff>114300</xdr:rowOff>
    </xdr:to>
    <xdr:graphicFrame>
      <xdr:nvGraphicFramePr>
        <xdr:cNvPr id="4" name="Chart 4"/>
        <xdr:cNvGraphicFramePr/>
      </xdr:nvGraphicFramePr>
      <xdr:xfrm>
        <a:off x="57150" y="18916650"/>
        <a:ext cx="6124575" cy="3448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57150</xdr:colOff>
      <xdr:row>134</xdr:row>
      <xdr:rowOff>142875</xdr:rowOff>
    </xdr:from>
    <xdr:to>
      <xdr:col>8</xdr:col>
      <xdr:colOff>333375</xdr:colOff>
      <xdr:row>155</xdr:row>
      <xdr:rowOff>114300</xdr:rowOff>
    </xdr:to>
    <xdr:graphicFrame>
      <xdr:nvGraphicFramePr>
        <xdr:cNvPr id="5" name="Chart 5"/>
        <xdr:cNvGraphicFramePr/>
      </xdr:nvGraphicFramePr>
      <xdr:xfrm>
        <a:off x="57150" y="22393275"/>
        <a:ext cx="6200775" cy="3371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156</xdr:row>
      <xdr:rowOff>19050</xdr:rowOff>
    </xdr:from>
    <xdr:to>
      <xdr:col>8</xdr:col>
      <xdr:colOff>295275</xdr:colOff>
      <xdr:row>177</xdr:row>
      <xdr:rowOff>114300</xdr:rowOff>
    </xdr:to>
    <xdr:graphicFrame>
      <xdr:nvGraphicFramePr>
        <xdr:cNvPr id="6" name="Chart 6"/>
        <xdr:cNvGraphicFramePr/>
      </xdr:nvGraphicFramePr>
      <xdr:xfrm>
        <a:off x="66675" y="25831800"/>
        <a:ext cx="6153150" cy="3495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47625</xdr:colOff>
      <xdr:row>178</xdr:row>
      <xdr:rowOff>19050</xdr:rowOff>
    </xdr:from>
    <xdr:to>
      <xdr:col>8</xdr:col>
      <xdr:colOff>295275</xdr:colOff>
      <xdr:row>200</xdr:row>
      <xdr:rowOff>123825</xdr:rowOff>
    </xdr:to>
    <xdr:graphicFrame>
      <xdr:nvGraphicFramePr>
        <xdr:cNvPr id="7" name="Chart 7"/>
        <xdr:cNvGraphicFramePr/>
      </xdr:nvGraphicFramePr>
      <xdr:xfrm>
        <a:off x="47625" y="29394150"/>
        <a:ext cx="6172200" cy="3667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57150</xdr:colOff>
      <xdr:row>201</xdr:row>
      <xdr:rowOff>19050</xdr:rowOff>
    </xdr:from>
    <xdr:to>
      <xdr:col>9</xdr:col>
      <xdr:colOff>847725</xdr:colOff>
      <xdr:row>222</xdr:row>
      <xdr:rowOff>123825</xdr:rowOff>
    </xdr:to>
    <xdr:graphicFrame>
      <xdr:nvGraphicFramePr>
        <xdr:cNvPr id="8" name="Chart 8"/>
        <xdr:cNvGraphicFramePr/>
      </xdr:nvGraphicFramePr>
      <xdr:xfrm>
        <a:off x="57150" y="33118425"/>
        <a:ext cx="7553325" cy="3505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19050</xdr:colOff>
      <xdr:row>104</xdr:row>
      <xdr:rowOff>57150</xdr:rowOff>
    </xdr:from>
    <xdr:to>
      <xdr:col>18</xdr:col>
      <xdr:colOff>742950</xdr:colOff>
      <xdr:row>125</xdr:row>
      <xdr:rowOff>85725</xdr:rowOff>
    </xdr:to>
    <xdr:graphicFrame>
      <xdr:nvGraphicFramePr>
        <xdr:cNvPr id="9" name="Chart 9"/>
        <xdr:cNvGraphicFramePr/>
      </xdr:nvGraphicFramePr>
      <xdr:xfrm>
        <a:off x="7724775" y="17449800"/>
        <a:ext cx="6105525" cy="3429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0</xdr:colOff>
      <xdr:row>125</xdr:row>
      <xdr:rowOff>152400</xdr:rowOff>
    </xdr:from>
    <xdr:to>
      <xdr:col>22</xdr:col>
      <xdr:colOff>104775</xdr:colOff>
      <xdr:row>147</xdr:row>
      <xdr:rowOff>142875</xdr:rowOff>
    </xdr:to>
    <xdr:graphicFrame>
      <xdr:nvGraphicFramePr>
        <xdr:cNvPr id="10" name="Chart 10"/>
        <xdr:cNvGraphicFramePr/>
      </xdr:nvGraphicFramePr>
      <xdr:xfrm>
        <a:off x="7705725" y="20945475"/>
        <a:ext cx="8572500" cy="35528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10</xdr:col>
      <xdr:colOff>0</xdr:colOff>
      <xdr:row>148</xdr:row>
      <xdr:rowOff>47625</xdr:rowOff>
    </xdr:from>
    <xdr:to>
      <xdr:col>18</xdr:col>
      <xdr:colOff>838200</xdr:colOff>
      <xdr:row>171</xdr:row>
      <xdr:rowOff>85725</xdr:rowOff>
    </xdr:to>
    <xdr:graphicFrame>
      <xdr:nvGraphicFramePr>
        <xdr:cNvPr id="11" name="Chart 11"/>
        <xdr:cNvGraphicFramePr/>
      </xdr:nvGraphicFramePr>
      <xdr:xfrm>
        <a:off x="7705725" y="24564975"/>
        <a:ext cx="6219825" cy="37623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10</xdr:col>
      <xdr:colOff>0</xdr:colOff>
      <xdr:row>172</xdr:row>
      <xdr:rowOff>47625</xdr:rowOff>
    </xdr:from>
    <xdr:to>
      <xdr:col>18</xdr:col>
      <xdr:colOff>838200</xdr:colOff>
      <xdr:row>195</xdr:row>
      <xdr:rowOff>66675</xdr:rowOff>
    </xdr:to>
    <xdr:graphicFrame>
      <xdr:nvGraphicFramePr>
        <xdr:cNvPr id="12" name="Chart 12"/>
        <xdr:cNvGraphicFramePr/>
      </xdr:nvGraphicFramePr>
      <xdr:xfrm>
        <a:off x="7705725" y="28451175"/>
        <a:ext cx="6219825" cy="37433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10</xdr:col>
      <xdr:colOff>9525</xdr:colOff>
      <xdr:row>217</xdr:row>
      <xdr:rowOff>142875</xdr:rowOff>
    </xdr:from>
    <xdr:to>
      <xdr:col>19</xdr:col>
      <xdr:colOff>866775</xdr:colOff>
      <xdr:row>242</xdr:row>
      <xdr:rowOff>152400</xdr:rowOff>
    </xdr:to>
    <xdr:graphicFrame>
      <xdr:nvGraphicFramePr>
        <xdr:cNvPr id="13" name="Chart 13"/>
        <xdr:cNvGraphicFramePr/>
      </xdr:nvGraphicFramePr>
      <xdr:xfrm>
        <a:off x="7715250" y="35833050"/>
        <a:ext cx="7077075" cy="40576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10</xdr:col>
      <xdr:colOff>9525</xdr:colOff>
      <xdr:row>195</xdr:row>
      <xdr:rowOff>95250</xdr:rowOff>
    </xdr:from>
    <xdr:to>
      <xdr:col>18</xdr:col>
      <xdr:colOff>838200</xdr:colOff>
      <xdr:row>217</xdr:row>
      <xdr:rowOff>95250</xdr:rowOff>
    </xdr:to>
    <xdr:graphicFrame>
      <xdr:nvGraphicFramePr>
        <xdr:cNvPr id="14" name="Chart 15"/>
        <xdr:cNvGraphicFramePr/>
      </xdr:nvGraphicFramePr>
      <xdr:xfrm>
        <a:off x="7715250" y="32223075"/>
        <a:ext cx="6210300" cy="35623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71</xdr:row>
      <xdr:rowOff>57150</xdr:rowOff>
    </xdr:from>
    <xdr:to>
      <xdr:col>8</xdr:col>
      <xdr:colOff>352425</xdr:colOff>
      <xdr:row>91</xdr:row>
      <xdr:rowOff>114300</xdr:rowOff>
    </xdr:to>
    <xdr:graphicFrame>
      <xdr:nvGraphicFramePr>
        <xdr:cNvPr id="1" name="Chart 1"/>
        <xdr:cNvGraphicFramePr/>
      </xdr:nvGraphicFramePr>
      <xdr:xfrm>
        <a:off x="66675" y="12106275"/>
        <a:ext cx="605790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92</xdr:row>
      <xdr:rowOff>9525</xdr:rowOff>
    </xdr:from>
    <xdr:to>
      <xdr:col>9</xdr:col>
      <xdr:colOff>76200</xdr:colOff>
      <xdr:row>114</xdr:row>
      <xdr:rowOff>28575</xdr:rowOff>
    </xdr:to>
    <xdr:graphicFrame>
      <xdr:nvGraphicFramePr>
        <xdr:cNvPr id="2" name="Chart 2"/>
        <xdr:cNvGraphicFramePr/>
      </xdr:nvGraphicFramePr>
      <xdr:xfrm>
        <a:off x="66675" y="15459075"/>
        <a:ext cx="6610350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114</xdr:row>
      <xdr:rowOff>66675</xdr:rowOff>
    </xdr:from>
    <xdr:to>
      <xdr:col>8</xdr:col>
      <xdr:colOff>276225</xdr:colOff>
      <xdr:row>135</xdr:row>
      <xdr:rowOff>123825</xdr:rowOff>
    </xdr:to>
    <xdr:graphicFrame>
      <xdr:nvGraphicFramePr>
        <xdr:cNvPr id="3" name="Chart 3"/>
        <xdr:cNvGraphicFramePr/>
      </xdr:nvGraphicFramePr>
      <xdr:xfrm>
        <a:off x="57150" y="19078575"/>
        <a:ext cx="5991225" cy="3457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136</xdr:row>
      <xdr:rowOff>0</xdr:rowOff>
    </xdr:from>
    <xdr:to>
      <xdr:col>8</xdr:col>
      <xdr:colOff>361950</xdr:colOff>
      <xdr:row>156</xdr:row>
      <xdr:rowOff>142875</xdr:rowOff>
    </xdr:to>
    <xdr:graphicFrame>
      <xdr:nvGraphicFramePr>
        <xdr:cNvPr id="4" name="Chart 4"/>
        <xdr:cNvGraphicFramePr/>
      </xdr:nvGraphicFramePr>
      <xdr:xfrm>
        <a:off x="66675" y="22574250"/>
        <a:ext cx="6067425" cy="3381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57150</xdr:colOff>
      <xdr:row>157</xdr:row>
      <xdr:rowOff>28575</xdr:rowOff>
    </xdr:from>
    <xdr:to>
      <xdr:col>8</xdr:col>
      <xdr:colOff>295275</xdr:colOff>
      <xdr:row>178</xdr:row>
      <xdr:rowOff>133350</xdr:rowOff>
    </xdr:to>
    <xdr:graphicFrame>
      <xdr:nvGraphicFramePr>
        <xdr:cNvPr id="5" name="Chart 5"/>
        <xdr:cNvGraphicFramePr/>
      </xdr:nvGraphicFramePr>
      <xdr:xfrm>
        <a:off x="57150" y="26003250"/>
        <a:ext cx="6010275" cy="3505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28575</xdr:colOff>
      <xdr:row>179</xdr:row>
      <xdr:rowOff>0</xdr:rowOff>
    </xdr:from>
    <xdr:to>
      <xdr:col>8</xdr:col>
      <xdr:colOff>295275</xdr:colOff>
      <xdr:row>201</xdr:row>
      <xdr:rowOff>114300</xdr:rowOff>
    </xdr:to>
    <xdr:graphicFrame>
      <xdr:nvGraphicFramePr>
        <xdr:cNvPr id="6" name="Chart 6"/>
        <xdr:cNvGraphicFramePr/>
      </xdr:nvGraphicFramePr>
      <xdr:xfrm>
        <a:off x="28575" y="29537025"/>
        <a:ext cx="6038850" cy="3676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202</xdr:row>
      <xdr:rowOff>19050</xdr:rowOff>
    </xdr:from>
    <xdr:to>
      <xdr:col>9</xdr:col>
      <xdr:colOff>800100</xdr:colOff>
      <xdr:row>223</xdr:row>
      <xdr:rowOff>133350</xdr:rowOff>
    </xdr:to>
    <xdr:graphicFrame>
      <xdr:nvGraphicFramePr>
        <xdr:cNvPr id="7" name="Chart 7"/>
        <xdr:cNvGraphicFramePr/>
      </xdr:nvGraphicFramePr>
      <xdr:xfrm>
        <a:off x="0" y="33280350"/>
        <a:ext cx="7400925" cy="3514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19050</xdr:colOff>
      <xdr:row>105</xdr:row>
      <xdr:rowOff>38100</xdr:rowOff>
    </xdr:from>
    <xdr:to>
      <xdr:col>18</xdr:col>
      <xdr:colOff>752475</xdr:colOff>
      <xdr:row>126</xdr:row>
      <xdr:rowOff>76200</xdr:rowOff>
    </xdr:to>
    <xdr:graphicFrame>
      <xdr:nvGraphicFramePr>
        <xdr:cNvPr id="8" name="Chart 8"/>
        <xdr:cNvGraphicFramePr/>
      </xdr:nvGraphicFramePr>
      <xdr:xfrm>
        <a:off x="7562850" y="17592675"/>
        <a:ext cx="6105525" cy="34385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9525</xdr:colOff>
      <xdr:row>127</xdr:row>
      <xdr:rowOff>0</xdr:rowOff>
    </xdr:from>
    <xdr:to>
      <xdr:col>22</xdr:col>
      <xdr:colOff>133350</xdr:colOff>
      <xdr:row>149</xdr:row>
      <xdr:rowOff>0</xdr:rowOff>
    </xdr:to>
    <xdr:graphicFrame>
      <xdr:nvGraphicFramePr>
        <xdr:cNvPr id="9" name="Chart 9"/>
        <xdr:cNvGraphicFramePr/>
      </xdr:nvGraphicFramePr>
      <xdr:xfrm>
        <a:off x="7553325" y="21116925"/>
        <a:ext cx="8572500" cy="35623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28575</xdr:colOff>
      <xdr:row>149</xdr:row>
      <xdr:rowOff>114300</xdr:rowOff>
    </xdr:from>
    <xdr:to>
      <xdr:col>18</xdr:col>
      <xdr:colOff>828675</xdr:colOff>
      <xdr:row>173</xdr:row>
      <xdr:rowOff>0</xdr:rowOff>
    </xdr:to>
    <xdr:graphicFrame>
      <xdr:nvGraphicFramePr>
        <xdr:cNvPr id="10" name="Chart 10"/>
        <xdr:cNvGraphicFramePr/>
      </xdr:nvGraphicFramePr>
      <xdr:xfrm>
        <a:off x="7572375" y="24793575"/>
        <a:ext cx="6172200" cy="37719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10</xdr:col>
      <xdr:colOff>0</xdr:colOff>
      <xdr:row>174</xdr:row>
      <xdr:rowOff>38100</xdr:rowOff>
    </xdr:from>
    <xdr:to>
      <xdr:col>18</xdr:col>
      <xdr:colOff>828675</xdr:colOff>
      <xdr:row>197</xdr:row>
      <xdr:rowOff>66675</xdr:rowOff>
    </xdr:to>
    <xdr:graphicFrame>
      <xdr:nvGraphicFramePr>
        <xdr:cNvPr id="11" name="Chart 11"/>
        <xdr:cNvGraphicFramePr/>
      </xdr:nvGraphicFramePr>
      <xdr:xfrm>
        <a:off x="7543800" y="28765500"/>
        <a:ext cx="6200775" cy="37528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19050</xdr:colOff>
      <xdr:row>47</xdr:row>
      <xdr:rowOff>123825</xdr:rowOff>
    </xdr:from>
    <xdr:to>
      <xdr:col>8</xdr:col>
      <xdr:colOff>323850</xdr:colOff>
      <xdr:row>70</xdr:row>
      <xdr:rowOff>57150</xdr:rowOff>
    </xdr:to>
    <xdr:graphicFrame>
      <xdr:nvGraphicFramePr>
        <xdr:cNvPr id="12" name="Chart 12"/>
        <xdr:cNvGraphicFramePr/>
      </xdr:nvGraphicFramePr>
      <xdr:xfrm>
        <a:off x="19050" y="8286750"/>
        <a:ext cx="6076950" cy="36576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933450</xdr:colOff>
      <xdr:row>220</xdr:row>
      <xdr:rowOff>142875</xdr:rowOff>
    </xdr:from>
    <xdr:to>
      <xdr:col>19</xdr:col>
      <xdr:colOff>857250</xdr:colOff>
      <xdr:row>245</xdr:row>
      <xdr:rowOff>66675</xdr:rowOff>
    </xdr:to>
    <xdr:graphicFrame>
      <xdr:nvGraphicFramePr>
        <xdr:cNvPr id="13" name="Chart 13"/>
        <xdr:cNvGraphicFramePr/>
      </xdr:nvGraphicFramePr>
      <xdr:xfrm>
        <a:off x="7534275" y="36318825"/>
        <a:ext cx="7067550" cy="39719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9</xdr:col>
      <xdr:colOff>933450</xdr:colOff>
      <xdr:row>197</xdr:row>
      <xdr:rowOff>133350</xdr:rowOff>
    </xdr:from>
    <xdr:to>
      <xdr:col>18</xdr:col>
      <xdr:colOff>828675</xdr:colOff>
      <xdr:row>220</xdr:row>
      <xdr:rowOff>104775</xdr:rowOff>
    </xdr:to>
    <xdr:graphicFrame>
      <xdr:nvGraphicFramePr>
        <xdr:cNvPr id="14" name="Chart 14"/>
        <xdr:cNvGraphicFramePr/>
      </xdr:nvGraphicFramePr>
      <xdr:xfrm>
        <a:off x="7534275" y="32585025"/>
        <a:ext cx="6210300" cy="36957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47</xdr:row>
      <xdr:rowOff>47625</xdr:rowOff>
    </xdr:from>
    <xdr:to>
      <xdr:col>8</xdr:col>
      <xdr:colOff>361950</xdr:colOff>
      <xdr:row>69</xdr:row>
      <xdr:rowOff>152400</xdr:rowOff>
    </xdr:to>
    <xdr:graphicFrame>
      <xdr:nvGraphicFramePr>
        <xdr:cNvPr id="1" name="Chart 1"/>
        <xdr:cNvGraphicFramePr/>
      </xdr:nvGraphicFramePr>
      <xdr:xfrm>
        <a:off x="47625" y="8353425"/>
        <a:ext cx="608647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70</xdr:row>
      <xdr:rowOff>57150</xdr:rowOff>
    </xdr:from>
    <xdr:to>
      <xdr:col>8</xdr:col>
      <xdr:colOff>361950</xdr:colOff>
      <xdr:row>90</xdr:row>
      <xdr:rowOff>123825</xdr:rowOff>
    </xdr:to>
    <xdr:graphicFrame>
      <xdr:nvGraphicFramePr>
        <xdr:cNvPr id="2" name="Chart 2"/>
        <xdr:cNvGraphicFramePr/>
      </xdr:nvGraphicFramePr>
      <xdr:xfrm>
        <a:off x="66675" y="12087225"/>
        <a:ext cx="6067425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9</xdr:col>
      <xdr:colOff>19050</xdr:colOff>
      <xdr:row>113</xdr:row>
      <xdr:rowOff>28575</xdr:rowOff>
    </xdr:to>
    <xdr:graphicFrame>
      <xdr:nvGraphicFramePr>
        <xdr:cNvPr id="3" name="Chart 3"/>
        <xdr:cNvGraphicFramePr/>
      </xdr:nvGraphicFramePr>
      <xdr:xfrm>
        <a:off x="0" y="15430500"/>
        <a:ext cx="6600825" cy="3590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113</xdr:row>
      <xdr:rowOff>123825</xdr:rowOff>
    </xdr:from>
    <xdr:to>
      <xdr:col>8</xdr:col>
      <xdr:colOff>295275</xdr:colOff>
      <xdr:row>135</xdr:row>
      <xdr:rowOff>28575</xdr:rowOff>
    </xdr:to>
    <xdr:graphicFrame>
      <xdr:nvGraphicFramePr>
        <xdr:cNvPr id="4" name="Chart 4"/>
        <xdr:cNvGraphicFramePr/>
      </xdr:nvGraphicFramePr>
      <xdr:xfrm>
        <a:off x="66675" y="19116675"/>
        <a:ext cx="6000750" cy="3467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47625</xdr:colOff>
      <xdr:row>135</xdr:row>
      <xdr:rowOff>66675</xdr:rowOff>
    </xdr:from>
    <xdr:to>
      <xdr:col>8</xdr:col>
      <xdr:colOff>352425</xdr:colOff>
      <xdr:row>156</xdr:row>
      <xdr:rowOff>57150</xdr:rowOff>
    </xdr:to>
    <xdr:graphicFrame>
      <xdr:nvGraphicFramePr>
        <xdr:cNvPr id="5" name="Chart 5"/>
        <xdr:cNvGraphicFramePr/>
      </xdr:nvGraphicFramePr>
      <xdr:xfrm>
        <a:off x="47625" y="22621875"/>
        <a:ext cx="6076950" cy="3390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156</xdr:row>
      <xdr:rowOff>95250</xdr:rowOff>
    </xdr:from>
    <xdr:to>
      <xdr:col>8</xdr:col>
      <xdr:colOff>314325</xdr:colOff>
      <xdr:row>178</xdr:row>
      <xdr:rowOff>47625</xdr:rowOff>
    </xdr:to>
    <xdr:graphicFrame>
      <xdr:nvGraphicFramePr>
        <xdr:cNvPr id="6" name="Chart 6"/>
        <xdr:cNvGraphicFramePr/>
      </xdr:nvGraphicFramePr>
      <xdr:xfrm>
        <a:off x="66675" y="26050875"/>
        <a:ext cx="6019800" cy="3514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47625</xdr:colOff>
      <xdr:row>178</xdr:row>
      <xdr:rowOff>85725</xdr:rowOff>
    </xdr:from>
    <xdr:to>
      <xdr:col>8</xdr:col>
      <xdr:colOff>314325</xdr:colOff>
      <xdr:row>201</xdr:row>
      <xdr:rowOff>47625</xdr:rowOff>
    </xdr:to>
    <xdr:graphicFrame>
      <xdr:nvGraphicFramePr>
        <xdr:cNvPr id="7" name="Chart 7"/>
        <xdr:cNvGraphicFramePr/>
      </xdr:nvGraphicFramePr>
      <xdr:xfrm>
        <a:off x="47625" y="29603700"/>
        <a:ext cx="6038850" cy="3686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201</xdr:row>
      <xdr:rowOff>104775</xdr:rowOff>
    </xdr:from>
    <xdr:to>
      <xdr:col>9</xdr:col>
      <xdr:colOff>857250</xdr:colOff>
      <xdr:row>223</xdr:row>
      <xdr:rowOff>66675</xdr:rowOff>
    </xdr:to>
    <xdr:graphicFrame>
      <xdr:nvGraphicFramePr>
        <xdr:cNvPr id="8" name="Chart 8"/>
        <xdr:cNvGraphicFramePr/>
      </xdr:nvGraphicFramePr>
      <xdr:xfrm>
        <a:off x="47625" y="33347025"/>
        <a:ext cx="7391400" cy="35242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933450</xdr:colOff>
      <xdr:row>106</xdr:row>
      <xdr:rowOff>47625</xdr:rowOff>
    </xdr:from>
    <xdr:to>
      <xdr:col>18</xdr:col>
      <xdr:colOff>733425</xdr:colOff>
      <xdr:row>127</xdr:row>
      <xdr:rowOff>95250</xdr:rowOff>
    </xdr:to>
    <xdr:graphicFrame>
      <xdr:nvGraphicFramePr>
        <xdr:cNvPr id="9" name="Chart 9"/>
        <xdr:cNvGraphicFramePr/>
      </xdr:nvGraphicFramePr>
      <xdr:xfrm>
        <a:off x="7515225" y="17907000"/>
        <a:ext cx="6105525" cy="34480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19050</xdr:colOff>
      <xdr:row>128</xdr:row>
      <xdr:rowOff>9525</xdr:rowOff>
    </xdr:from>
    <xdr:to>
      <xdr:col>22</xdr:col>
      <xdr:colOff>152400</xdr:colOff>
      <xdr:row>150</xdr:row>
      <xdr:rowOff>19050</xdr:rowOff>
    </xdr:to>
    <xdr:graphicFrame>
      <xdr:nvGraphicFramePr>
        <xdr:cNvPr id="10" name="Chart 10"/>
        <xdr:cNvGraphicFramePr/>
      </xdr:nvGraphicFramePr>
      <xdr:xfrm>
        <a:off x="7543800" y="21431250"/>
        <a:ext cx="8553450" cy="35718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10</xdr:col>
      <xdr:colOff>9525</xdr:colOff>
      <xdr:row>150</xdr:row>
      <xdr:rowOff>104775</xdr:rowOff>
    </xdr:from>
    <xdr:to>
      <xdr:col>18</xdr:col>
      <xdr:colOff>809625</xdr:colOff>
      <xdr:row>174</xdr:row>
      <xdr:rowOff>0</xdr:rowOff>
    </xdr:to>
    <xdr:graphicFrame>
      <xdr:nvGraphicFramePr>
        <xdr:cNvPr id="11" name="Chart 11"/>
        <xdr:cNvGraphicFramePr/>
      </xdr:nvGraphicFramePr>
      <xdr:xfrm>
        <a:off x="7534275" y="25088850"/>
        <a:ext cx="6162675" cy="37814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10</xdr:col>
      <xdr:colOff>9525</xdr:colOff>
      <xdr:row>174</xdr:row>
      <xdr:rowOff>47625</xdr:rowOff>
    </xdr:from>
    <xdr:to>
      <xdr:col>18</xdr:col>
      <xdr:colOff>809625</xdr:colOff>
      <xdr:row>197</xdr:row>
      <xdr:rowOff>85725</xdr:rowOff>
    </xdr:to>
    <xdr:graphicFrame>
      <xdr:nvGraphicFramePr>
        <xdr:cNvPr id="12" name="Chart 12"/>
        <xdr:cNvGraphicFramePr/>
      </xdr:nvGraphicFramePr>
      <xdr:xfrm>
        <a:off x="7534275" y="28917900"/>
        <a:ext cx="6162675" cy="37623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10</xdr:col>
      <xdr:colOff>19050</xdr:colOff>
      <xdr:row>220</xdr:row>
      <xdr:rowOff>104775</xdr:rowOff>
    </xdr:from>
    <xdr:to>
      <xdr:col>19</xdr:col>
      <xdr:colOff>904875</xdr:colOff>
      <xdr:row>245</xdr:row>
      <xdr:rowOff>38100</xdr:rowOff>
    </xdr:to>
    <xdr:graphicFrame>
      <xdr:nvGraphicFramePr>
        <xdr:cNvPr id="13" name="Chart 13"/>
        <xdr:cNvGraphicFramePr/>
      </xdr:nvGraphicFramePr>
      <xdr:xfrm>
        <a:off x="7543800" y="36423600"/>
        <a:ext cx="7058025" cy="39814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10</xdr:col>
      <xdr:colOff>0</xdr:colOff>
      <xdr:row>198</xdr:row>
      <xdr:rowOff>28575</xdr:rowOff>
    </xdr:from>
    <xdr:to>
      <xdr:col>19</xdr:col>
      <xdr:colOff>9525</xdr:colOff>
      <xdr:row>220</xdr:row>
      <xdr:rowOff>19050</xdr:rowOff>
    </xdr:to>
    <xdr:graphicFrame>
      <xdr:nvGraphicFramePr>
        <xdr:cNvPr id="14" name="Chart 14"/>
        <xdr:cNvGraphicFramePr/>
      </xdr:nvGraphicFramePr>
      <xdr:xfrm>
        <a:off x="7524750" y="32785050"/>
        <a:ext cx="6181725" cy="35528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47</xdr:row>
      <xdr:rowOff>66675</xdr:rowOff>
    </xdr:from>
    <xdr:to>
      <xdr:col>8</xdr:col>
      <xdr:colOff>352425</xdr:colOff>
      <xdr:row>70</xdr:row>
      <xdr:rowOff>19050</xdr:rowOff>
    </xdr:to>
    <xdr:graphicFrame>
      <xdr:nvGraphicFramePr>
        <xdr:cNvPr id="1" name="Chart 1"/>
        <xdr:cNvGraphicFramePr/>
      </xdr:nvGraphicFramePr>
      <xdr:xfrm>
        <a:off x="19050" y="8229600"/>
        <a:ext cx="61341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70</xdr:row>
      <xdr:rowOff>9525</xdr:rowOff>
    </xdr:from>
    <xdr:to>
      <xdr:col>8</xdr:col>
      <xdr:colOff>361950</xdr:colOff>
      <xdr:row>90</xdr:row>
      <xdr:rowOff>85725</xdr:rowOff>
    </xdr:to>
    <xdr:graphicFrame>
      <xdr:nvGraphicFramePr>
        <xdr:cNvPr id="2" name="Chart 2"/>
        <xdr:cNvGraphicFramePr/>
      </xdr:nvGraphicFramePr>
      <xdr:xfrm>
        <a:off x="57150" y="11896725"/>
        <a:ext cx="6105525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90</xdr:row>
      <xdr:rowOff>142875</xdr:rowOff>
    </xdr:from>
    <xdr:to>
      <xdr:col>9</xdr:col>
      <xdr:colOff>85725</xdr:colOff>
      <xdr:row>113</xdr:row>
      <xdr:rowOff>19050</xdr:rowOff>
    </xdr:to>
    <xdr:graphicFrame>
      <xdr:nvGraphicFramePr>
        <xdr:cNvPr id="3" name="Chart 3"/>
        <xdr:cNvGraphicFramePr/>
      </xdr:nvGraphicFramePr>
      <xdr:xfrm>
        <a:off x="57150" y="15268575"/>
        <a:ext cx="6657975" cy="3600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113</xdr:row>
      <xdr:rowOff>66675</xdr:rowOff>
    </xdr:from>
    <xdr:to>
      <xdr:col>8</xdr:col>
      <xdr:colOff>304800</xdr:colOff>
      <xdr:row>134</xdr:row>
      <xdr:rowOff>142875</xdr:rowOff>
    </xdr:to>
    <xdr:graphicFrame>
      <xdr:nvGraphicFramePr>
        <xdr:cNvPr id="4" name="Chart 4"/>
        <xdr:cNvGraphicFramePr/>
      </xdr:nvGraphicFramePr>
      <xdr:xfrm>
        <a:off x="66675" y="18916650"/>
        <a:ext cx="60388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85725</xdr:colOff>
      <xdr:row>135</xdr:row>
      <xdr:rowOff>28575</xdr:rowOff>
    </xdr:from>
    <xdr:to>
      <xdr:col>8</xdr:col>
      <xdr:colOff>400050</xdr:colOff>
      <xdr:row>156</xdr:row>
      <xdr:rowOff>28575</xdr:rowOff>
    </xdr:to>
    <xdr:graphicFrame>
      <xdr:nvGraphicFramePr>
        <xdr:cNvPr id="5" name="Chart 5"/>
        <xdr:cNvGraphicFramePr/>
      </xdr:nvGraphicFramePr>
      <xdr:xfrm>
        <a:off x="85725" y="22440900"/>
        <a:ext cx="6115050" cy="3400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156</xdr:row>
      <xdr:rowOff>85725</xdr:rowOff>
    </xdr:from>
    <xdr:to>
      <xdr:col>8</xdr:col>
      <xdr:colOff>323850</xdr:colOff>
      <xdr:row>178</xdr:row>
      <xdr:rowOff>47625</xdr:rowOff>
    </xdr:to>
    <xdr:graphicFrame>
      <xdr:nvGraphicFramePr>
        <xdr:cNvPr id="6" name="Chart 6"/>
        <xdr:cNvGraphicFramePr/>
      </xdr:nvGraphicFramePr>
      <xdr:xfrm>
        <a:off x="66675" y="25898475"/>
        <a:ext cx="6057900" cy="3524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57150</xdr:colOff>
      <xdr:row>178</xdr:row>
      <xdr:rowOff>95250</xdr:rowOff>
    </xdr:from>
    <xdr:to>
      <xdr:col>8</xdr:col>
      <xdr:colOff>342900</xdr:colOff>
      <xdr:row>201</xdr:row>
      <xdr:rowOff>66675</xdr:rowOff>
    </xdr:to>
    <xdr:graphicFrame>
      <xdr:nvGraphicFramePr>
        <xdr:cNvPr id="7" name="Chart 7"/>
        <xdr:cNvGraphicFramePr/>
      </xdr:nvGraphicFramePr>
      <xdr:xfrm>
        <a:off x="57150" y="29470350"/>
        <a:ext cx="6086475" cy="3695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57150</xdr:colOff>
      <xdr:row>201</xdr:row>
      <xdr:rowOff>114300</xdr:rowOff>
    </xdr:from>
    <xdr:to>
      <xdr:col>9</xdr:col>
      <xdr:colOff>876300</xdr:colOff>
      <xdr:row>223</xdr:row>
      <xdr:rowOff>85725</xdr:rowOff>
    </xdr:to>
    <xdr:graphicFrame>
      <xdr:nvGraphicFramePr>
        <xdr:cNvPr id="8" name="Chart 8"/>
        <xdr:cNvGraphicFramePr/>
      </xdr:nvGraphicFramePr>
      <xdr:xfrm>
        <a:off x="57150" y="33213675"/>
        <a:ext cx="7448550" cy="3533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105</xdr:row>
      <xdr:rowOff>0</xdr:rowOff>
    </xdr:from>
    <xdr:to>
      <xdr:col>18</xdr:col>
      <xdr:colOff>752475</xdr:colOff>
      <xdr:row>126</xdr:row>
      <xdr:rowOff>57150</xdr:rowOff>
    </xdr:to>
    <xdr:graphicFrame>
      <xdr:nvGraphicFramePr>
        <xdr:cNvPr id="9" name="Chart 9"/>
        <xdr:cNvGraphicFramePr/>
      </xdr:nvGraphicFramePr>
      <xdr:xfrm>
        <a:off x="7572375" y="17554575"/>
        <a:ext cx="6105525" cy="34575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0</xdr:colOff>
      <xdr:row>127</xdr:row>
      <xdr:rowOff>0</xdr:rowOff>
    </xdr:from>
    <xdr:to>
      <xdr:col>22</xdr:col>
      <xdr:colOff>142875</xdr:colOff>
      <xdr:row>149</xdr:row>
      <xdr:rowOff>19050</xdr:rowOff>
    </xdr:to>
    <xdr:graphicFrame>
      <xdr:nvGraphicFramePr>
        <xdr:cNvPr id="10" name="Chart 10"/>
        <xdr:cNvGraphicFramePr/>
      </xdr:nvGraphicFramePr>
      <xdr:xfrm>
        <a:off x="7572375" y="21116925"/>
        <a:ext cx="8572500" cy="3581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10</xdr:col>
      <xdr:colOff>0</xdr:colOff>
      <xdr:row>150</xdr:row>
      <xdr:rowOff>0</xdr:rowOff>
    </xdr:from>
    <xdr:to>
      <xdr:col>18</xdr:col>
      <xdr:colOff>828675</xdr:colOff>
      <xdr:row>173</xdr:row>
      <xdr:rowOff>66675</xdr:rowOff>
    </xdr:to>
    <xdr:graphicFrame>
      <xdr:nvGraphicFramePr>
        <xdr:cNvPr id="11" name="Chart 11"/>
        <xdr:cNvGraphicFramePr/>
      </xdr:nvGraphicFramePr>
      <xdr:xfrm>
        <a:off x="7572375" y="24841200"/>
        <a:ext cx="6181725" cy="37909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10</xdr:col>
      <xdr:colOff>0</xdr:colOff>
      <xdr:row>174</xdr:row>
      <xdr:rowOff>0</xdr:rowOff>
    </xdr:from>
    <xdr:to>
      <xdr:col>18</xdr:col>
      <xdr:colOff>828675</xdr:colOff>
      <xdr:row>197</xdr:row>
      <xdr:rowOff>47625</xdr:rowOff>
    </xdr:to>
    <xdr:graphicFrame>
      <xdr:nvGraphicFramePr>
        <xdr:cNvPr id="12" name="Chart 12"/>
        <xdr:cNvGraphicFramePr/>
      </xdr:nvGraphicFramePr>
      <xdr:xfrm>
        <a:off x="7572375" y="28727400"/>
        <a:ext cx="6181725" cy="37719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10</xdr:col>
      <xdr:colOff>0</xdr:colOff>
      <xdr:row>221</xdr:row>
      <xdr:rowOff>85725</xdr:rowOff>
    </xdr:from>
    <xdr:to>
      <xdr:col>19</xdr:col>
      <xdr:colOff>885825</xdr:colOff>
      <xdr:row>246</xdr:row>
      <xdr:rowOff>28575</xdr:rowOff>
    </xdr:to>
    <xdr:graphicFrame>
      <xdr:nvGraphicFramePr>
        <xdr:cNvPr id="13" name="Chart 13"/>
        <xdr:cNvGraphicFramePr/>
      </xdr:nvGraphicFramePr>
      <xdr:xfrm>
        <a:off x="7572375" y="36423600"/>
        <a:ext cx="7067550" cy="3990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10</xdr:col>
      <xdr:colOff>0</xdr:colOff>
      <xdr:row>197</xdr:row>
      <xdr:rowOff>133350</xdr:rowOff>
    </xdr:from>
    <xdr:to>
      <xdr:col>18</xdr:col>
      <xdr:colOff>828675</xdr:colOff>
      <xdr:row>221</xdr:row>
      <xdr:rowOff>19050</xdr:rowOff>
    </xdr:to>
    <xdr:graphicFrame>
      <xdr:nvGraphicFramePr>
        <xdr:cNvPr id="14" name="Chart 14"/>
        <xdr:cNvGraphicFramePr/>
      </xdr:nvGraphicFramePr>
      <xdr:xfrm>
        <a:off x="7572375" y="32585025"/>
        <a:ext cx="6181725" cy="37719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workbookViewId="0" topLeftCell="A1">
      <selection activeCell="B12" sqref="B12"/>
    </sheetView>
  </sheetViews>
  <sheetFormatPr defaultColWidth="9.00390625" defaultRowHeight="12.75"/>
  <cols>
    <col min="1" max="1" width="4.625" style="0" customWidth="1"/>
    <col min="2" max="2" width="82.875" style="0" customWidth="1"/>
  </cols>
  <sheetData>
    <row r="1" spans="1:2" ht="12.75">
      <c r="A1" s="84" t="s">
        <v>114</v>
      </c>
      <c r="B1" s="84" t="s">
        <v>142</v>
      </c>
    </row>
    <row r="2" spans="1:2" ht="38.25">
      <c r="A2" s="16">
        <v>1</v>
      </c>
      <c r="B2" s="85" t="s">
        <v>280</v>
      </c>
    </row>
    <row r="3" spans="1:2" ht="54" customHeight="1">
      <c r="A3" s="16">
        <v>2</v>
      </c>
      <c r="B3" s="85" t="s">
        <v>284</v>
      </c>
    </row>
    <row r="4" spans="1:2" ht="51">
      <c r="A4" s="16">
        <v>3</v>
      </c>
      <c r="B4" s="85" t="s">
        <v>285</v>
      </c>
    </row>
    <row r="5" spans="1:2" ht="25.5">
      <c r="A5" s="16">
        <v>4</v>
      </c>
      <c r="B5" s="85" t="s">
        <v>120</v>
      </c>
    </row>
    <row r="6" spans="1:2" ht="12.75">
      <c r="A6" s="16">
        <v>5</v>
      </c>
      <c r="B6" s="85" t="s">
        <v>281</v>
      </c>
    </row>
    <row r="7" spans="1:2" ht="25.5">
      <c r="A7" s="16">
        <v>6</v>
      </c>
      <c r="B7" s="86" t="s">
        <v>282</v>
      </c>
    </row>
    <row r="8" spans="1:2" ht="38.25">
      <c r="A8" s="16">
        <v>7</v>
      </c>
      <c r="B8" s="86" t="s">
        <v>283</v>
      </c>
    </row>
    <row r="9" spans="1:2" ht="89.25">
      <c r="A9" s="16">
        <v>8</v>
      </c>
      <c r="B9" s="86" t="s">
        <v>286</v>
      </c>
    </row>
    <row r="10" spans="1:2" ht="91.5" customHeight="1">
      <c r="A10" s="16">
        <v>9</v>
      </c>
      <c r="B10" s="86" t="s">
        <v>287</v>
      </c>
    </row>
    <row r="11" spans="1:2" ht="51">
      <c r="A11" s="16">
        <v>10</v>
      </c>
      <c r="B11" s="86" t="s">
        <v>288</v>
      </c>
    </row>
    <row r="12" spans="1:2" ht="23.25" customHeight="1">
      <c r="A12" s="16">
        <v>11</v>
      </c>
      <c r="B12" s="106" t="s">
        <v>116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207"/>
  <sheetViews>
    <sheetView workbookViewId="0" topLeftCell="A1">
      <selection activeCell="F161" sqref="F161"/>
    </sheetView>
  </sheetViews>
  <sheetFormatPr defaultColWidth="9.00390625" defaultRowHeight="12.75"/>
  <cols>
    <col min="1" max="1" width="4.875" style="0" customWidth="1"/>
    <col min="2" max="2" width="14.125" style="0" customWidth="1"/>
    <col min="3" max="3" width="9.25390625" style="0" customWidth="1"/>
    <col min="4" max="4" width="8.875" style="0" customWidth="1"/>
    <col min="5" max="5" width="10.00390625" style="0" customWidth="1"/>
    <col min="6" max="6" width="8.375" style="0" customWidth="1"/>
    <col min="7" max="7" width="10.75390625" style="0" customWidth="1"/>
    <col min="8" max="8" width="11.25390625" style="0" customWidth="1"/>
    <col min="9" max="9" width="11.125" style="0" customWidth="1"/>
    <col min="10" max="10" width="12.375" style="0" customWidth="1"/>
    <col min="11" max="11" width="8.00390625" style="0" customWidth="1"/>
    <col min="12" max="12" width="10.625" style="0" bestFit="1" customWidth="1"/>
    <col min="13" max="13" width="5.25390625" style="0" customWidth="1"/>
    <col min="14" max="14" width="8.00390625" style="0" customWidth="1"/>
    <col min="15" max="15" width="9.25390625" style="0" customWidth="1"/>
    <col min="16" max="16" width="7.875" style="0" customWidth="1"/>
    <col min="17" max="17" width="10.25390625" style="0" customWidth="1"/>
    <col min="18" max="18" width="11.375" style="0" customWidth="1"/>
    <col min="19" max="19" width="10.75390625" style="0" customWidth="1"/>
    <col min="20" max="20" width="12.25390625" style="0" customWidth="1"/>
    <col min="21" max="21" width="7.25390625" style="0" customWidth="1"/>
    <col min="22" max="22" width="10.00390625" style="0" customWidth="1"/>
    <col min="23" max="23" width="6.75390625" style="0" customWidth="1"/>
    <col min="24" max="24" width="5.875" style="0" bestFit="1" customWidth="1"/>
    <col min="25" max="25" width="11.625" style="0" customWidth="1"/>
    <col min="27" max="27" width="8.875" style="0" customWidth="1"/>
    <col min="28" max="28" width="8.375" style="0" customWidth="1"/>
    <col min="30" max="30" width="7.00390625" style="0" customWidth="1"/>
    <col min="31" max="31" width="5.625" style="0" customWidth="1"/>
    <col min="32" max="32" width="6.00390625" style="0" customWidth="1"/>
    <col min="33" max="33" width="5.875" style="0" bestFit="1" customWidth="1"/>
    <col min="34" max="34" width="12.00390625" style="0" customWidth="1"/>
    <col min="36" max="36" width="8.625" style="0" customWidth="1"/>
    <col min="37" max="37" width="8.375" style="0" customWidth="1"/>
    <col min="40" max="40" width="8.875" style="0" customWidth="1"/>
    <col min="41" max="41" width="6.75390625" style="0" customWidth="1"/>
    <col min="42" max="42" width="11.00390625" style="0" customWidth="1"/>
    <col min="44" max="44" width="8.25390625" style="0" customWidth="1"/>
    <col min="45" max="45" width="8.375" style="0" customWidth="1"/>
    <col min="50" max="50" width="10.75390625" style="0" customWidth="1"/>
    <col min="56" max="56" width="5.875" style="0" bestFit="1" customWidth="1"/>
    <col min="57" max="57" width="11.625" style="0" customWidth="1"/>
    <col min="59" max="62" width="8.875" style="0" customWidth="1"/>
    <col min="63" max="63" width="8.375" style="0" customWidth="1"/>
    <col min="65" max="65" width="7.00390625" style="0" customWidth="1"/>
  </cols>
  <sheetData>
    <row r="1" spans="1:54" ht="12.75">
      <c r="A1" t="s">
        <v>74</v>
      </c>
      <c r="B1" t="s">
        <v>75</v>
      </c>
      <c r="C1" t="s">
        <v>76</v>
      </c>
      <c r="D1" t="s">
        <v>77</v>
      </c>
      <c r="E1" t="s">
        <v>78</v>
      </c>
      <c r="F1" t="s">
        <v>79</v>
      </c>
      <c r="G1" t="s">
        <v>80</v>
      </c>
      <c r="H1" t="s">
        <v>81</v>
      </c>
      <c r="I1" t="s">
        <v>82</v>
      </c>
      <c r="J1" t="s">
        <v>83</v>
      </c>
      <c r="K1" t="s">
        <v>84</v>
      </c>
      <c r="L1" t="s">
        <v>85</v>
      </c>
      <c r="M1" t="s">
        <v>86</v>
      </c>
      <c r="N1" t="s">
        <v>87</v>
      </c>
      <c r="O1" t="s">
        <v>88</v>
      </c>
      <c r="P1" t="s">
        <v>89</v>
      </c>
      <c r="Q1" t="s">
        <v>90</v>
      </c>
      <c r="R1" t="s">
        <v>91</v>
      </c>
      <c r="S1" t="s">
        <v>92</v>
      </c>
      <c r="T1" t="s">
        <v>93</v>
      </c>
      <c r="U1" t="s">
        <v>94</v>
      </c>
      <c r="V1" t="s">
        <v>95</v>
      </c>
      <c r="W1" t="s">
        <v>96</v>
      </c>
      <c r="X1" t="s">
        <v>97</v>
      </c>
      <c r="Y1" t="s">
        <v>98</v>
      </c>
      <c r="Z1" t="s">
        <v>99</v>
      </c>
      <c r="AA1" t="s">
        <v>100</v>
      </c>
      <c r="AB1" t="s">
        <v>101</v>
      </c>
      <c r="AC1" t="s">
        <v>102</v>
      </c>
      <c r="AD1" t="s">
        <v>103</v>
      </c>
      <c r="AE1" t="s">
        <v>104</v>
      </c>
      <c r="AF1" t="s">
        <v>105</v>
      </c>
      <c r="AG1" t="s">
        <v>106</v>
      </c>
      <c r="AH1" t="s">
        <v>107</v>
      </c>
      <c r="AI1" t="s">
        <v>108</v>
      </c>
      <c r="AJ1" t="s">
        <v>109</v>
      </c>
      <c r="AK1" t="s">
        <v>110</v>
      </c>
      <c r="AL1" t="s">
        <v>112</v>
      </c>
      <c r="AM1" t="s">
        <v>111</v>
      </c>
      <c r="AN1" t="s">
        <v>113</v>
      </c>
      <c r="AO1" t="s">
        <v>289</v>
      </c>
      <c r="AP1" t="s">
        <v>290</v>
      </c>
      <c r="AQ1" t="s">
        <v>291</v>
      </c>
      <c r="AR1" t="s">
        <v>292</v>
      </c>
      <c r="AS1" t="s">
        <v>293</v>
      </c>
      <c r="AT1" t="s">
        <v>294</v>
      </c>
      <c r="AU1" t="s">
        <v>295</v>
      </c>
      <c r="AV1" t="s">
        <v>296</v>
      </c>
      <c r="AW1" t="s">
        <v>297</v>
      </c>
      <c r="AX1" t="s">
        <v>298</v>
      </c>
      <c r="AY1" t="s">
        <v>299</v>
      </c>
      <c r="AZ1" t="s">
        <v>300</v>
      </c>
      <c r="BA1" t="s">
        <v>301</v>
      </c>
      <c r="BB1" t="s">
        <v>302</v>
      </c>
    </row>
    <row r="2" spans="1:65" ht="12.75">
      <c r="A2">
        <v>2</v>
      </c>
      <c r="D2" s="1" t="s">
        <v>69</v>
      </c>
      <c r="E2" s="2"/>
      <c r="F2" s="3"/>
      <c r="G2" s="4"/>
      <c r="H2" s="5" t="s">
        <v>1</v>
      </c>
      <c r="I2" s="6"/>
      <c r="J2" s="7"/>
      <c r="K2" s="8"/>
      <c r="N2" s="1"/>
      <c r="O2" s="2"/>
      <c r="P2" s="6" t="s">
        <v>2</v>
      </c>
      <c r="Q2" s="6"/>
      <c r="R2" s="5"/>
      <c r="S2" s="6"/>
      <c r="T2" s="6"/>
      <c r="U2" s="6"/>
      <c r="V2" s="7"/>
      <c r="W2" s="9"/>
      <c r="X2" s="10" t="s">
        <v>303</v>
      </c>
      <c r="Y2" s="6"/>
      <c r="Z2" s="5"/>
      <c r="AA2" s="5"/>
      <c r="AB2" s="5"/>
      <c r="AC2" s="11"/>
      <c r="AD2" s="12"/>
      <c r="AE2" s="12"/>
      <c r="AF2" s="12"/>
      <c r="AG2" s="10" t="s">
        <v>304</v>
      </c>
      <c r="AH2" s="5"/>
      <c r="AI2" s="5"/>
      <c r="AJ2" s="5"/>
      <c r="AK2" s="5"/>
      <c r="AL2" s="11"/>
      <c r="AM2" s="12"/>
      <c r="AN2" s="12"/>
      <c r="AO2" s="10" t="s">
        <v>129</v>
      </c>
      <c r="AP2" s="5"/>
      <c r="AQ2" s="5"/>
      <c r="AR2" s="5"/>
      <c r="AS2" s="5"/>
      <c r="AT2" s="11"/>
      <c r="AU2" s="5"/>
      <c r="AW2" s="107" t="s">
        <v>340</v>
      </c>
      <c r="AX2" s="6"/>
      <c r="AY2" s="6"/>
      <c r="AZ2" s="6"/>
      <c r="BA2" s="6"/>
      <c r="BB2" s="7"/>
      <c r="BD2" s="108"/>
      <c r="BE2" s="8"/>
      <c r="BF2" s="108"/>
      <c r="BG2" s="108"/>
      <c r="BH2" s="108"/>
      <c r="BI2" s="108"/>
      <c r="BJ2" s="108"/>
      <c r="BK2" s="108"/>
      <c r="BL2" s="108"/>
      <c r="BM2" s="108"/>
    </row>
    <row r="3" spans="1:65" ht="67.5">
      <c r="A3">
        <v>3</v>
      </c>
      <c r="B3" s="13" t="s">
        <v>5</v>
      </c>
      <c r="C3" s="13" t="s">
        <v>6</v>
      </c>
      <c r="D3" s="97" t="s">
        <v>7</v>
      </c>
      <c r="E3" s="97" t="s">
        <v>8</v>
      </c>
      <c r="F3" s="100" t="s">
        <v>9</v>
      </c>
      <c r="G3" s="97" t="s">
        <v>10</v>
      </c>
      <c r="H3" s="97" t="s">
        <v>11</v>
      </c>
      <c r="I3" s="97" t="s">
        <v>12</v>
      </c>
      <c r="J3" s="97" t="s">
        <v>13</v>
      </c>
      <c r="K3" s="101" t="s">
        <v>14</v>
      </c>
      <c r="L3" s="102" t="s">
        <v>15</v>
      </c>
      <c r="M3" s="14" t="s">
        <v>16</v>
      </c>
      <c r="N3" s="97" t="s">
        <v>7</v>
      </c>
      <c r="O3" s="97" t="s">
        <v>8</v>
      </c>
      <c r="P3" s="100" t="s">
        <v>9</v>
      </c>
      <c r="Q3" s="97" t="s">
        <v>10</v>
      </c>
      <c r="R3" s="97" t="s">
        <v>11</v>
      </c>
      <c r="S3" s="97" t="s">
        <v>12</v>
      </c>
      <c r="T3" s="97" t="s">
        <v>13</v>
      </c>
      <c r="U3" s="101" t="s">
        <v>14</v>
      </c>
      <c r="V3" s="102" t="s">
        <v>15</v>
      </c>
      <c r="W3" s="15"/>
      <c r="X3" s="97" t="s">
        <v>17</v>
      </c>
      <c r="Y3" s="97" t="s">
        <v>18</v>
      </c>
      <c r="Z3" s="97" t="s">
        <v>19</v>
      </c>
      <c r="AA3" s="97" t="s">
        <v>305</v>
      </c>
      <c r="AB3" s="97" t="s">
        <v>306</v>
      </c>
      <c r="AC3" s="97" t="s">
        <v>22</v>
      </c>
      <c r="AD3" s="12"/>
      <c r="AE3" s="12"/>
      <c r="AF3" s="12"/>
      <c r="AG3" s="97" t="s">
        <v>17</v>
      </c>
      <c r="AH3" s="97" t="s">
        <v>18</v>
      </c>
      <c r="AI3" s="97" t="s">
        <v>19</v>
      </c>
      <c r="AJ3" s="97" t="s">
        <v>305</v>
      </c>
      <c r="AK3" s="97" t="s">
        <v>306</v>
      </c>
      <c r="AL3" s="97" t="s">
        <v>22</v>
      </c>
      <c r="AM3" s="12"/>
      <c r="AN3" s="12"/>
      <c r="AO3" s="87" t="s">
        <v>17</v>
      </c>
      <c r="AP3" s="87" t="s">
        <v>18</v>
      </c>
      <c r="AQ3" s="87" t="s">
        <v>19</v>
      </c>
      <c r="AR3" s="87" t="s">
        <v>305</v>
      </c>
      <c r="AS3" s="87" t="s">
        <v>306</v>
      </c>
      <c r="AT3" s="87" t="s">
        <v>22</v>
      </c>
      <c r="AU3" s="12"/>
      <c r="AW3" s="109" t="s">
        <v>17</v>
      </c>
      <c r="AX3" s="87" t="s">
        <v>18</v>
      </c>
      <c r="AY3" s="87" t="s">
        <v>307</v>
      </c>
      <c r="AZ3" s="87" t="s">
        <v>308</v>
      </c>
      <c r="BA3" s="87" t="s">
        <v>309</v>
      </c>
      <c r="BD3" s="81"/>
      <c r="BE3" s="81"/>
      <c r="BF3" s="81"/>
      <c r="BG3" s="81"/>
      <c r="BH3" s="81"/>
      <c r="BI3" s="81"/>
      <c r="BJ3" s="81"/>
      <c r="BK3" s="81"/>
      <c r="BL3" s="81"/>
      <c r="BM3" s="108"/>
    </row>
    <row r="4" spans="1:65" ht="12.75">
      <c r="A4">
        <v>4</v>
      </c>
      <c r="B4" s="16"/>
      <c r="C4" s="16" t="s">
        <v>23</v>
      </c>
      <c r="D4" s="16">
        <v>20</v>
      </c>
      <c r="E4" s="16">
        <v>16</v>
      </c>
      <c r="F4" s="17">
        <f aca="true" t="shared" si="0" ref="F4:F67">IF(ISBLANK($C4),"",SUM(D4:E4))</f>
        <v>36</v>
      </c>
      <c r="G4" s="16">
        <v>10</v>
      </c>
      <c r="H4" s="16">
        <v>9</v>
      </c>
      <c r="I4" s="16">
        <v>7</v>
      </c>
      <c r="J4" s="16">
        <v>6</v>
      </c>
      <c r="K4" s="17">
        <f aca="true" t="shared" si="1" ref="K4:K67">IF(ISBLANK($C4),"",SUM(G4:J4))</f>
        <v>32</v>
      </c>
      <c r="L4" s="17">
        <f aca="true" t="shared" si="2" ref="L4:L67">IF(ISBLANK($C4),"",F4+K4)</f>
        <v>68</v>
      </c>
      <c r="M4" s="18">
        <v>0</v>
      </c>
      <c r="N4">
        <f aca="true" t="shared" si="3" ref="N4:N12">COUNTIF(D$4:D$145,$M4)</f>
        <v>0</v>
      </c>
      <c r="O4">
        <f aca="true" t="shared" si="4" ref="O4:O12">COUNTIF(E$4:E$145,$M4)</f>
        <v>0</v>
      </c>
      <c r="P4">
        <f aca="true" t="shared" si="5" ref="P4:P12">COUNTIF(F$4:F$145,$M4)</f>
        <v>0</v>
      </c>
      <c r="Q4">
        <f aca="true" t="shared" si="6" ref="Q4:Q12">COUNTIF(G$4:G$145,$M4)</f>
        <v>1</v>
      </c>
      <c r="R4">
        <f aca="true" t="shared" si="7" ref="R4:R12">COUNTIF(H$4:H$145,$M4)</f>
        <v>0</v>
      </c>
      <c r="S4">
        <f aca="true" t="shared" si="8" ref="S4:S12">COUNTIF(I$4:I$145,$M4)</f>
        <v>0</v>
      </c>
      <c r="T4">
        <f aca="true" t="shared" si="9" ref="T4:T12">COUNTIF(J$4:J$145,$M4)</f>
        <v>12</v>
      </c>
      <c r="U4">
        <f aca="true" t="shared" si="10" ref="U4:U12">COUNTIF(K$4:K$145,$M4)</f>
        <v>0</v>
      </c>
      <c r="V4">
        <f aca="true" t="shared" si="11" ref="V4:V12">COUNTIF(L$4:L$145,$M4)</f>
        <v>0</v>
      </c>
      <c r="X4" s="19">
        <v>1</v>
      </c>
      <c r="Y4" s="19" t="s">
        <v>24</v>
      </c>
      <c r="Z4" s="20" t="s">
        <v>25</v>
      </c>
      <c r="AA4" s="21">
        <f>SUM(P4:P16)</f>
        <v>2</v>
      </c>
      <c r="AB4" s="22">
        <f>SUM(P4:P16)*100/$C$147</f>
        <v>1.408450704225352</v>
      </c>
      <c r="AC4" s="21">
        <v>4</v>
      </c>
      <c r="AD4" s="23" t="s">
        <v>26</v>
      </c>
      <c r="AE4" s="96"/>
      <c r="AF4" s="12"/>
      <c r="AG4" s="25">
        <v>1</v>
      </c>
      <c r="AH4" s="25" t="s">
        <v>24</v>
      </c>
      <c r="AI4" s="26" t="s">
        <v>27</v>
      </c>
      <c r="AJ4" s="27">
        <f>SUM(U4:U14)</f>
        <v>2</v>
      </c>
      <c r="AK4" s="28">
        <f>SUM(U4:U14)*100/$C$147</f>
        <v>1.408450704225352</v>
      </c>
      <c r="AL4" s="27">
        <v>4</v>
      </c>
      <c r="AM4" s="29" t="s">
        <v>26</v>
      </c>
      <c r="AN4" s="96"/>
      <c r="AO4" s="19">
        <v>1</v>
      </c>
      <c r="AP4" s="19" t="s">
        <v>24</v>
      </c>
      <c r="AQ4" s="20" t="s">
        <v>130</v>
      </c>
      <c r="AR4" s="21">
        <f>SUM(V4:V30)</f>
        <v>2</v>
      </c>
      <c r="AS4" s="88">
        <f>SUM(V4:V30)*100/$C$147</f>
        <v>1.408450704225352</v>
      </c>
      <c r="AT4" s="21">
        <v>4</v>
      </c>
      <c r="AU4" s="23" t="s">
        <v>26</v>
      </c>
      <c r="AW4" s="110">
        <v>1</v>
      </c>
      <c r="AX4" s="110" t="s">
        <v>24</v>
      </c>
      <c r="AY4" s="111" t="s">
        <v>310</v>
      </c>
      <c r="AZ4" s="110" t="s">
        <v>311</v>
      </c>
      <c r="BA4" s="110" t="s">
        <v>312</v>
      </c>
      <c r="BB4" s="112"/>
      <c r="BD4" s="83"/>
      <c r="BE4" s="83"/>
      <c r="BF4" s="113"/>
      <c r="BG4" s="108"/>
      <c r="BH4" s="108"/>
      <c r="BI4" s="108"/>
      <c r="BJ4" s="108"/>
      <c r="BK4" s="114"/>
      <c r="BL4" s="108"/>
      <c r="BM4" s="108"/>
    </row>
    <row r="5" spans="1:65" ht="12.75">
      <c r="A5">
        <v>5</v>
      </c>
      <c r="B5" s="16"/>
      <c r="C5" s="16" t="s">
        <v>143</v>
      </c>
      <c r="D5" s="16">
        <v>24</v>
      </c>
      <c r="E5" s="16">
        <v>16</v>
      </c>
      <c r="F5" s="17">
        <f t="shared" si="0"/>
        <v>40</v>
      </c>
      <c r="G5" s="16">
        <v>12</v>
      </c>
      <c r="H5" s="16">
        <v>11</v>
      </c>
      <c r="I5" s="16">
        <v>13</v>
      </c>
      <c r="J5" s="16">
        <v>7</v>
      </c>
      <c r="K5" s="17">
        <f t="shared" si="1"/>
        <v>43</v>
      </c>
      <c r="L5" s="17">
        <f t="shared" si="2"/>
        <v>83</v>
      </c>
      <c r="M5" s="18">
        <v>1</v>
      </c>
      <c r="N5">
        <f t="shared" si="3"/>
        <v>0</v>
      </c>
      <c r="O5">
        <f t="shared" si="4"/>
        <v>0</v>
      </c>
      <c r="P5">
        <f t="shared" si="5"/>
        <v>0</v>
      </c>
      <c r="Q5">
        <f t="shared" si="6"/>
        <v>5</v>
      </c>
      <c r="R5">
        <f t="shared" si="7"/>
        <v>0</v>
      </c>
      <c r="S5">
        <f t="shared" si="8"/>
        <v>1</v>
      </c>
      <c r="T5">
        <f t="shared" si="9"/>
        <v>11</v>
      </c>
      <c r="U5">
        <f t="shared" si="10"/>
        <v>0</v>
      </c>
      <c r="V5">
        <f t="shared" si="11"/>
        <v>0</v>
      </c>
      <c r="X5" s="19">
        <v>2</v>
      </c>
      <c r="Y5" s="19" t="s">
        <v>28</v>
      </c>
      <c r="Z5" s="20" t="s">
        <v>29</v>
      </c>
      <c r="AA5" s="21">
        <f>SUM(P17:P21)</f>
        <v>2</v>
      </c>
      <c r="AB5" s="22">
        <f>SUM(P17:P21)*100/$C$147</f>
        <v>1.408450704225352</v>
      </c>
      <c r="AC5" s="21">
        <v>7</v>
      </c>
      <c r="AD5" s="30" t="s">
        <v>30</v>
      </c>
      <c r="AE5" s="96"/>
      <c r="AF5" s="12"/>
      <c r="AG5" s="25">
        <v>2</v>
      </c>
      <c r="AH5" s="25" t="s">
        <v>28</v>
      </c>
      <c r="AI5" s="26" t="s">
        <v>31</v>
      </c>
      <c r="AJ5" s="27">
        <f>SUM(U15:U17)</f>
        <v>4</v>
      </c>
      <c r="AK5" s="28">
        <f>SUM(U15:U17)*100/$C$147</f>
        <v>2.816901408450704</v>
      </c>
      <c r="AL5" s="27">
        <v>7</v>
      </c>
      <c r="AM5" s="31" t="s">
        <v>30</v>
      </c>
      <c r="AN5" s="96"/>
      <c r="AO5" s="19">
        <v>2</v>
      </c>
      <c r="AP5" s="19" t="s">
        <v>28</v>
      </c>
      <c r="AQ5" s="20" t="s">
        <v>131</v>
      </c>
      <c r="AR5" s="21">
        <f>SUM(V31:V38)</f>
        <v>3</v>
      </c>
      <c r="AS5" s="88">
        <f>SUM(V31:V38)*100/$C$147</f>
        <v>2.112676056338028</v>
      </c>
      <c r="AT5" s="21">
        <v>7</v>
      </c>
      <c r="AU5" s="30" t="s">
        <v>30</v>
      </c>
      <c r="AW5" s="110">
        <v>2</v>
      </c>
      <c r="AX5" s="110" t="s">
        <v>28</v>
      </c>
      <c r="AY5" s="111" t="s">
        <v>313</v>
      </c>
      <c r="AZ5" s="110" t="s">
        <v>314</v>
      </c>
      <c r="BA5" s="110" t="s">
        <v>315</v>
      </c>
      <c r="BB5" s="115" t="s">
        <v>316</v>
      </c>
      <c r="BD5" s="83"/>
      <c r="BE5" s="83"/>
      <c r="BF5" s="113"/>
      <c r="BG5" s="108"/>
      <c r="BH5" s="108"/>
      <c r="BI5" s="108"/>
      <c r="BJ5" s="108"/>
      <c r="BK5" s="114"/>
      <c r="BL5" s="108"/>
      <c r="BM5" s="108"/>
    </row>
    <row r="6" spans="1:65" ht="12.75">
      <c r="A6">
        <v>6</v>
      </c>
      <c r="B6" s="16"/>
      <c r="C6" s="16" t="s">
        <v>144</v>
      </c>
      <c r="D6" s="16">
        <v>21</v>
      </c>
      <c r="E6" s="16">
        <v>18</v>
      </c>
      <c r="F6" s="17">
        <f t="shared" si="0"/>
        <v>39</v>
      </c>
      <c r="G6" s="16">
        <v>5</v>
      </c>
      <c r="H6" s="16">
        <v>10</v>
      </c>
      <c r="I6" s="16">
        <v>8</v>
      </c>
      <c r="J6" s="16">
        <v>2</v>
      </c>
      <c r="K6" s="17">
        <f t="shared" si="1"/>
        <v>25</v>
      </c>
      <c r="L6" s="17">
        <f t="shared" si="2"/>
        <v>64</v>
      </c>
      <c r="M6" s="18">
        <v>2</v>
      </c>
      <c r="N6">
        <f t="shared" si="3"/>
        <v>0</v>
      </c>
      <c r="O6">
        <f t="shared" si="4"/>
        <v>0</v>
      </c>
      <c r="P6">
        <f t="shared" si="5"/>
        <v>0</v>
      </c>
      <c r="Q6">
        <f t="shared" si="6"/>
        <v>8</v>
      </c>
      <c r="R6">
        <f t="shared" si="7"/>
        <v>0</v>
      </c>
      <c r="S6">
        <f t="shared" si="8"/>
        <v>0</v>
      </c>
      <c r="T6">
        <f t="shared" si="9"/>
        <v>30</v>
      </c>
      <c r="U6">
        <f t="shared" si="10"/>
        <v>0</v>
      </c>
      <c r="V6">
        <f t="shared" si="11"/>
        <v>0</v>
      </c>
      <c r="X6" s="19">
        <v>3</v>
      </c>
      <c r="Y6" s="19" t="s">
        <v>32</v>
      </c>
      <c r="Z6" s="20" t="s">
        <v>33</v>
      </c>
      <c r="AA6" s="21">
        <f>SUM(P22:P27)</f>
        <v>5</v>
      </c>
      <c r="AB6" s="22">
        <f>SUM(P22:P27)*100/$C$147</f>
        <v>3.5211267605633805</v>
      </c>
      <c r="AC6" s="21">
        <v>12</v>
      </c>
      <c r="AD6" s="32" t="s">
        <v>34</v>
      </c>
      <c r="AE6" s="96"/>
      <c r="AF6" s="12"/>
      <c r="AG6" s="25">
        <v>3</v>
      </c>
      <c r="AH6" s="25" t="s">
        <v>32</v>
      </c>
      <c r="AI6" s="26" t="s">
        <v>35</v>
      </c>
      <c r="AJ6" s="27">
        <f>SUM(U18:U20)</f>
        <v>11</v>
      </c>
      <c r="AK6" s="28">
        <f>SUM(U18:U20)*100/$C$147</f>
        <v>7.746478873239437</v>
      </c>
      <c r="AL6" s="27">
        <v>12</v>
      </c>
      <c r="AM6" s="33" t="s">
        <v>34</v>
      </c>
      <c r="AN6" s="96"/>
      <c r="AO6" s="19">
        <v>3</v>
      </c>
      <c r="AP6" s="19" t="s">
        <v>32</v>
      </c>
      <c r="AQ6" s="20" t="s">
        <v>132</v>
      </c>
      <c r="AR6" s="21">
        <f>SUM(V39:V47)</f>
        <v>14</v>
      </c>
      <c r="AS6" s="88">
        <f>SUM(V39:V47)*100/$C$147</f>
        <v>9.859154929577464</v>
      </c>
      <c r="AT6" s="21">
        <v>12</v>
      </c>
      <c r="AU6" s="32" t="s">
        <v>34</v>
      </c>
      <c r="AW6" s="110">
        <v>3</v>
      </c>
      <c r="AX6" s="110" t="s">
        <v>32</v>
      </c>
      <c r="AY6" s="111" t="s">
        <v>317</v>
      </c>
      <c r="AZ6" s="110" t="s">
        <v>318</v>
      </c>
      <c r="BA6" s="110" t="s">
        <v>319</v>
      </c>
      <c r="BB6" s="116"/>
      <c r="BD6" s="83"/>
      <c r="BE6" s="83"/>
      <c r="BF6" s="113"/>
      <c r="BG6" s="108"/>
      <c r="BH6" s="108"/>
      <c r="BI6" s="108"/>
      <c r="BJ6" s="108"/>
      <c r="BK6" s="114"/>
      <c r="BL6" s="108"/>
      <c r="BM6" s="108"/>
    </row>
    <row r="7" spans="1:65" ht="12.75">
      <c r="A7">
        <v>7</v>
      </c>
      <c r="B7" s="16"/>
      <c r="C7" s="16" t="s">
        <v>145</v>
      </c>
      <c r="D7" s="16">
        <v>20</v>
      </c>
      <c r="E7" s="16">
        <v>13</v>
      </c>
      <c r="F7" s="17">
        <f t="shared" si="0"/>
        <v>33</v>
      </c>
      <c r="G7" s="16">
        <v>9</v>
      </c>
      <c r="H7" s="16">
        <v>10</v>
      </c>
      <c r="I7" s="16">
        <v>12</v>
      </c>
      <c r="J7" s="16">
        <v>5</v>
      </c>
      <c r="K7" s="17">
        <f t="shared" si="1"/>
        <v>36</v>
      </c>
      <c r="L7" s="17">
        <f t="shared" si="2"/>
        <v>69</v>
      </c>
      <c r="M7" s="18">
        <v>3</v>
      </c>
      <c r="N7">
        <f t="shared" si="3"/>
        <v>0</v>
      </c>
      <c r="O7">
        <f t="shared" si="4"/>
        <v>0</v>
      </c>
      <c r="P7">
        <f t="shared" si="5"/>
        <v>0</v>
      </c>
      <c r="Q7">
        <f t="shared" si="6"/>
        <v>14</v>
      </c>
      <c r="R7">
        <f t="shared" si="7"/>
        <v>2</v>
      </c>
      <c r="S7">
        <f t="shared" si="8"/>
        <v>6</v>
      </c>
      <c r="T7">
        <f t="shared" si="9"/>
        <v>26</v>
      </c>
      <c r="U7">
        <f t="shared" si="10"/>
        <v>0</v>
      </c>
      <c r="V7">
        <f t="shared" si="11"/>
        <v>0</v>
      </c>
      <c r="X7" s="34">
        <v>4</v>
      </c>
      <c r="Y7" s="34" t="s">
        <v>36</v>
      </c>
      <c r="Z7" s="35" t="s">
        <v>37</v>
      </c>
      <c r="AA7" s="36">
        <f>SUM(P28:P33)</f>
        <v>12</v>
      </c>
      <c r="AB7" s="37">
        <f>SUM(P28:P33)*100/$C$147</f>
        <v>8.450704225352112</v>
      </c>
      <c r="AC7" s="36">
        <v>17</v>
      </c>
      <c r="AD7" s="38" t="s">
        <v>38</v>
      </c>
      <c r="AE7" s="96"/>
      <c r="AF7" s="12"/>
      <c r="AG7" s="40">
        <v>4</v>
      </c>
      <c r="AH7" s="40" t="s">
        <v>36</v>
      </c>
      <c r="AI7" s="41" t="s">
        <v>39</v>
      </c>
      <c r="AJ7" s="42">
        <f>SUM(U21:U24)</f>
        <v>24</v>
      </c>
      <c r="AK7" s="43">
        <f>SUM(U21:U24)*100/$C$147</f>
        <v>16.901408450704224</v>
      </c>
      <c r="AL7" s="42">
        <v>17</v>
      </c>
      <c r="AM7" s="44" t="s">
        <v>38</v>
      </c>
      <c r="AN7" s="96"/>
      <c r="AO7" s="25">
        <v>4</v>
      </c>
      <c r="AP7" s="25" t="s">
        <v>36</v>
      </c>
      <c r="AQ7" s="26" t="s">
        <v>133</v>
      </c>
      <c r="AR7" s="27">
        <f>SUM(V48:V57)</f>
        <v>13</v>
      </c>
      <c r="AS7" s="28">
        <f>SUM(V48:V57)*100/$C$147</f>
        <v>9.154929577464788</v>
      </c>
      <c r="AT7" s="27">
        <v>17</v>
      </c>
      <c r="AU7" s="29" t="s">
        <v>38</v>
      </c>
      <c r="AW7" s="117">
        <v>4</v>
      </c>
      <c r="AX7" s="117" t="s">
        <v>36</v>
      </c>
      <c r="AY7" s="118" t="s">
        <v>320</v>
      </c>
      <c r="AZ7" s="117" t="s">
        <v>321</v>
      </c>
      <c r="BA7" s="117" t="s">
        <v>322</v>
      </c>
      <c r="BB7" s="119"/>
      <c r="BD7" s="83"/>
      <c r="BE7" s="83"/>
      <c r="BF7" s="113"/>
      <c r="BG7" s="108"/>
      <c r="BH7" s="108"/>
      <c r="BI7" s="108"/>
      <c r="BJ7" s="108"/>
      <c r="BK7" s="114"/>
      <c r="BL7" s="108"/>
      <c r="BM7" s="108"/>
    </row>
    <row r="8" spans="1:65" ht="12.75">
      <c r="A8">
        <v>8</v>
      </c>
      <c r="B8" s="16"/>
      <c r="C8" s="16" t="s">
        <v>146</v>
      </c>
      <c r="D8" s="16">
        <v>17</v>
      </c>
      <c r="E8" s="16">
        <v>15</v>
      </c>
      <c r="F8" s="17">
        <f t="shared" si="0"/>
        <v>32</v>
      </c>
      <c r="G8" s="16">
        <v>15</v>
      </c>
      <c r="H8" s="16">
        <v>8</v>
      </c>
      <c r="I8" s="16">
        <v>14</v>
      </c>
      <c r="J8" s="16">
        <v>5</v>
      </c>
      <c r="K8" s="17">
        <f t="shared" si="1"/>
        <v>42</v>
      </c>
      <c r="L8" s="17">
        <f t="shared" si="2"/>
        <v>74</v>
      </c>
      <c r="M8" s="18">
        <v>4</v>
      </c>
      <c r="N8">
        <f t="shared" si="3"/>
        <v>0</v>
      </c>
      <c r="O8">
        <f t="shared" si="4"/>
        <v>0</v>
      </c>
      <c r="P8">
        <f t="shared" si="5"/>
        <v>0</v>
      </c>
      <c r="Q8">
        <f t="shared" si="6"/>
        <v>19</v>
      </c>
      <c r="R8">
        <f t="shared" si="7"/>
        <v>3</v>
      </c>
      <c r="S8">
        <f t="shared" si="8"/>
        <v>14</v>
      </c>
      <c r="T8">
        <f t="shared" si="9"/>
        <v>24</v>
      </c>
      <c r="U8">
        <f t="shared" si="10"/>
        <v>0</v>
      </c>
      <c r="V8">
        <f t="shared" si="11"/>
        <v>0</v>
      </c>
      <c r="X8" s="34">
        <v>5</v>
      </c>
      <c r="Y8" s="34" t="s">
        <v>40</v>
      </c>
      <c r="Z8" s="35" t="s">
        <v>41</v>
      </c>
      <c r="AA8" s="36">
        <f>SUM(P34:P39)</f>
        <v>33</v>
      </c>
      <c r="AB8" s="37">
        <f>SUM(P34:P39)*100/$C$147</f>
        <v>23.239436619718308</v>
      </c>
      <c r="AC8" s="36">
        <v>20</v>
      </c>
      <c r="AD8" s="45" t="s">
        <v>42</v>
      </c>
      <c r="AE8" s="96"/>
      <c r="AF8" s="12"/>
      <c r="AG8" s="40">
        <v>5</v>
      </c>
      <c r="AH8" s="40" t="s">
        <v>40</v>
      </c>
      <c r="AI8" s="41" t="s">
        <v>43</v>
      </c>
      <c r="AJ8" s="42">
        <f>SUM(U25:U30)</f>
        <v>30</v>
      </c>
      <c r="AK8" s="43">
        <f>SUM(U25:U30)*100/$C$147</f>
        <v>21.12676056338028</v>
      </c>
      <c r="AL8" s="42">
        <v>20</v>
      </c>
      <c r="AM8" s="46" t="s">
        <v>42</v>
      </c>
      <c r="AN8" s="96"/>
      <c r="AO8" s="25">
        <v>5</v>
      </c>
      <c r="AP8" s="25" t="s">
        <v>40</v>
      </c>
      <c r="AQ8" s="26" t="s">
        <v>134</v>
      </c>
      <c r="AR8" s="27">
        <f>SUM(V58:V67)</f>
        <v>37</v>
      </c>
      <c r="AS8" s="28">
        <f>SUM(V58:V67)*100/$C$147</f>
        <v>26.056338028169016</v>
      </c>
      <c r="AT8" s="27">
        <v>20</v>
      </c>
      <c r="AU8" s="31" t="s">
        <v>42</v>
      </c>
      <c r="AW8" s="117">
        <v>5</v>
      </c>
      <c r="AX8" s="117" t="s">
        <v>40</v>
      </c>
      <c r="AY8" s="118" t="s">
        <v>323</v>
      </c>
      <c r="AZ8" s="117" t="s">
        <v>324</v>
      </c>
      <c r="BA8" s="117" t="s">
        <v>325</v>
      </c>
      <c r="BB8" s="119" t="s">
        <v>326</v>
      </c>
      <c r="BD8" s="83"/>
      <c r="BE8" s="83"/>
      <c r="BF8" s="113"/>
      <c r="BG8" s="108"/>
      <c r="BH8" s="108"/>
      <c r="BI8" s="108"/>
      <c r="BJ8" s="108"/>
      <c r="BK8" s="114"/>
      <c r="BL8" s="108"/>
      <c r="BM8" s="108"/>
    </row>
    <row r="9" spans="1:65" ht="12.75">
      <c r="A9">
        <v>9</v>
      </c>
      <c r="B9" s="16"/>
      <c r="C9" s="16" t="s">
        <v>147</v>
      </c>
      <c r="D9" s="16">
        <v>19</v>
      </c>
      <c r="E9" s="16">
        <v>17</v>
      </c>
      <c r="F9" s="17">
        <f t="shared" si="0"/>
        <v>36</v>
      </c>
      <c r="G9" s="16">
        <v>8</v>
      </c>
      <c r="H9" s="16">
        <v>10</v>
      </c>
      <c r="I9" s="16">
        <v>7</v>
      </c>
      <c r="J9" s="16">
        <v>4</v>
      </c>
      <c r="K9" s="17">
        <f t="shared" si="1"/>
        <v>29</v>
      </c>
      <c r="L9" s="17">
        <f t="shared" si="2"/>
        <v>65</v>
      </c>
      <c r="M9" s="18">
        <v>5</v>
      </c>
      <c r="N9">
        <f t="shared" si="3"/>
        <v>2</v>
      </c>
      <c r="O9">
        <f t="shared" si="4"/>
        <v>2</v>
      </c>
      <c r="P9">
        <f t="shared" si="5"/>
        <v>0</v>
      </c>
      <c r="Q9">
        <f t="shared" si="6"/>
        <v>16</v>
      </c>
      <c r="R9">
        <f t="shared" si="7"/>
        <v>5</v>
      </c>
      <c r="S9">
        <f t="shared" si="8"/>
        <v>9</v>
      </c>
      <c r="T9">
        <f t="shared" si="9"/>
        <v>13</v>
      </c>
      <c r="U9">
        <f t="shared" si="10"/>
        <v>0</v>
      </c>
      <c r="V9">
        <f t="shared" si="11"/>
        <v>0</v>
      </c>
      <c r="X9" s="34">
        <v>6</v>
      </c>
      <c r="Y9" s="34" t="s">
        <v>44</v>
      </c>
      <c r="Z9" s="35" t="s">
        <v>45</v>
      </c>
      <c r="AA9" s="36">
        <f>SUM(P40:P43)</f>
        <v>39</v>
      </c>
      <c r="AB9" s="37">
        <f>SUM(P40:P43)*100/$C$147</f>
        <v>27.464788732394368</v>
      </c>
      <c r="AC9" s="36">
        <v>17</v>
      </c>
      <c r="AD9" s="47" t="s">
        <v>46</v>
      </c>
      <c r="AE9" s="96"/>
      <c r="AF9" s="12"/>
      <c r="AG9" s="40">
        <v>6</v>
      </c>
      <c r="AH9" s="40" t="s">
        <v>44</v>
      </c>
      <c r="AI9" s="41" t="s">
        <v>47</v>
      </c>
      <c r="AJ9" s="42">
        <f>SUM(U31:U37)</f>
        <v>29</v>
      </c>
      <c r="AK9" s="43">
        <f>SUM(U31:U37)*100/$C$147</f>
        <v>20.422535211267604</v>
      </c>
      <c r="AL9" s="42">
        <v>17</v>
      </c>
      <c r="AM9" s="48" t="s">
        <v>46</v>
      </c>
      <c r="AN9" s="96"/>
      <c r="AO9" s="25">
        <v>6</v>
      </c>
      <c r="AP9" s="25" t="s">
        <v>44</v>
      </c>
      <c r="AQ9" s="26" t="s">
        <v>135</v>
      </c>
      <c r="AR9" s="27">
        <f>SUM(V68:V77)</f>
        <v>31</v>
      </c>
      <c r="AS9" s="28">
        <f>SUM(V68:V77)*100/$C$147</f>
        <v>21.830985915492956</v>
      </c>
      <c r="AT9" s="27">
        <v>17</v>
      </c>
      <c r="AU9" s="33" t="s">
        <v>46</v>
      </c>
      <c r="AW9" s="117">
        <v>6</v>
      </c>
      <c r="AX9" s="117" t="s">
        <v>44</v>
      </c>
      <c r="AY9" s="118" t="s">
        <v>327</v>
      </c>
      <c r="AZ9" s="117" t="s">
        <v>328</v>
      </c>
      <c r="BA9" s="117" t="s">
        <v>329</v>
      </c>
      <c r="BB9" s="119"/>
      <c r="BD9" s="83"/>
      <c r="BE9" s="83"/>
      <c r="BF9" s="113"/>
      <c r="BG9" s="108"/>
      <c r="BH9" s="108"/>
      <c r="BI9" s="108"/>
      <c r="BJ9" s="108"/>
      <c r="BK9" s="114"/>
      <c r="BL9" s="108"/>
      <c r="BM9" s="108"/>
    </row>
    <row r="10" spans="1:65" ht="12.75">
      <c r="A10">
        <v>10</v>
      </c>
      <c r="B10" s="16"/>
      <c r="C10" s="16" t="s">
        <v>148</v>
      </c>
      <c r="D10" s="16">
        <v>19</v>
      </c>
      <c r="E10" s="16">
        <v>22</v>
      </c>
      <c r="F10" s="17">
        <f t="shared" si="0"/>
        <v>41</v>
      </c>
      <c r="G10" s="16">
        <v>6</v>
      </c>
      <c r="H10" s="16">
        <v>8</v>
      </c>
      <c r="I10" s="16">
        <v>10</v>
      </c>
      <c r="J10" s="16">
        <v>2</v>
      </c>
      <c r="K10" s="17">
        <f t="shared" si="1"/>
        <v>26</v>
      </c>
      <c r="L10" s="17">
        <f t="shared" si="2"/>
        <v>67</v>
      </c>
      <c r="M10" s="18">
        <v>6</v>
      </c>
      <c r="N10">
        <f t="shared" si="3"/>
        <v>0</v>
      </c>
      <c r="O10">
        <f t="shared" si="4"/>
        <v>1</v>
      </c>
      <c r="P10">
        <f t="shared" si="5"/>
        <v>0</v>
      </c>
      <c r="Q10">
        <f t="shared" si="6"/>
        <v>10</v>
      </c>
      <c r="R10">
        <f t="shared" si="7"/>
        <v>9</v>
      </c>
      <c r="S10">
        <f t="shared" si="8"/>
        <v>13</v>
      </c>
      <c r="T10">
        <f t="shared" si="9"/>
        <v>16</v>
      </c>
      <c r="U10">
        <f t="shared" si="10"/>
        <v>1</v>
      </c>
      <c r="V10">
        <f t="shared" si="11"/>
        <v>0</v>
      </c>
      <c r="X10" s="49">
        <v>7</v>
      </c>
      <c r="Y10" s="49" t="s">
        <v>48</v>
      </c>
      <c r="Z10" s="50" t="s">
        <v>49</v>
      </c>
      <c r="AA10" s="51">
        <f>SUM(P44:P46)</f>
        <v>27</v>
      </c>
      <c r="AB10" s="52">
        <f>SUM(P44:P46)*100/$C$147</f>
        <v>19.014084507042252</v>
      </c>
      <c r="AC10" s="51">
        <v>12</v>
      </c>
      <c r="AD10" s="53" t="s">
        <v>38</v>
      </c>
      <c r="AE10" s="96"/>
      <c r="AF10" s="12"/>
      <c r="AG10" s="55">
        <v>7</v>
      </c>
      <c r="AH10" s="55" t="s">
        <v>48</v>
      </c>
      <c r="AI10" s="56" t="s">
        <v>50</v>
      </c>
      <c r="AJ10" s="57">
        <f>SUM(U38:U44)</f>
        <v>27</v>
      </c>
      <c r="AK10" s="58">
        <f>SUM(U38:U44)*100/$C$147</f>
        <v>19.014084507042252</v>
      </c>
      <c r="AL10" s="57">
        <v>12</v>
      </c>
      <c r="AM10" s="59" t="s">
        <v>38</v>
      </c>
      <c r="AN10" s="96"/>
      <c r="AO10" s="89">
        <v>7</v>
      </c>
      <c r="AP10" s="89" t="s">
        <v>48</v>
      </c>
      <c r="AQ10" s="90" t="s">
        <v>136</v>
      </c>
      <c r="AR10" s="91">
        <f>SUM(V78:V86)</f>
        <v>30</v>
      </c>
      <c r="AS10" s="92">
        <f>SUM(V78:V86)*100/$C$147</f>
        <v>21.12676056338028</v>
      </c>
      <c r="AT10" s="91">
        <v>12</v>
      </c>
      <c r="AU10" s="93" t="s">
        <v>38</v>
      </c>
      <c r="AW10" s="89">
        <v>7</v>
      </c>
      <c r="AX10" s="89" t="s">
        <v>48</v>
      </c>
      <c r="AY10" s="90" t="s">
        <v>330</v>
      </c>
      <c r="AZ10" s="34" t="s">
        <v>331</v>
      </c>
      <c r="BA10" s="34" t="s">
        <v>332</v>
      </c>
      <c r="BB10" s="93"/>
      <c r="BD10" s="83"/>
      <c r="BE10" s="83"/>
      <c r="BF10" s="113"/>
      <c r="BG10" s="108"/>
      <c r="BH10" s="108"/>
      <c r="BI10" s="108"/>
      <c r="BJ10" s="108"/>
      <c r="BK10" s="114"/>
      <c r="BL10" s="108"/>
      <c r="BM10" s="108"/>
    </row>
    <row r="11" spans="1:65" ht="12.75">
      <c r="A11">
        <v>11</v>
      </c>
      <c r="B11" s="16"/>
      <c r="C11" s="16" t="s">
        <v>149</v>
      </c>
      <c r="D11" s="16">
        <v>23</v>
      </c>
      <c r="E11" s="16">
        <v>17</v>
      </c>
      <c r="F11" s="17">
        <f t="shared" si="0"/>
        <v>40</v>
      </c>
      <c r="G11" s="16">
        <v>8</v>
      </c>
      <c r="H11" s="16">
        <v>9</v>
      </c>
      <c r="I11" s="16">
        <v>9</v>
      </c>
      <c r="J11" s="16">
        <v>4</v>
      </c>
      <c r="K11" s="17">
        <f t="shared" si="1"/>
        <v>30</v>
      </c>
      <c r="L11" s="17">
        <f t="shared" si="2"/>
        <v>70</v>
      </c>
      <c r="M11" s="18">
        <v>7</v>
      </c>
      <c r="N11">
        <f t="shared" si="3"/>
        <v>0</v>
      </c>
      <c r="O11">
        <f t="shared" si="4"/>
        <v>1</v>
      </c>
      <c r="P11">
        <f t="shared" si="5"/>
        <v>0</v>
      </c>
      <c r="Q11">
        <f t="shared" si="6"/>
        <v>9</v>
      </c>
      <c r="R11">
        <f t="shared" si="7"/>
        <v>13</v>
      </c>
      <c r="S11">
        <f t="shared" si="8"/>
        <v>15</v>
      </c>
      <c r="T11">
        <f t="shared" si="9"/>
        <v>4</v>
      </c>
      <c r="U11">
        <f t="shared" si="10"/>
        <v>0</v>
      </c>
      <c r="V11">
        <f t="shared" si="11"/>
        <v>0</v>
      </c>
      <c r="X11" s="49">
        <v>8</v>
      </c>
      <c r="Y11" s="49" t="s">
        <v>51</v>
      </c>
      <c r="Z11" s="50" t="s">
        <v>52</v>
      </c>
      <c r="AA11" s="51">
        <f>SUM(P47:P49)</f>
        <v>13</v>
      </c>
      <c r="AB11" s="52">
        <f>SUM(P47:P49)*100/$C$147</f>
        <v>9.154929577464788</v>
      </c>
      <c r="AC11" s="51">
        <v>7</v>
      </c>
      <c r="AD11" s="60" t="s">
        <v>53</v>
      </c>
      <c r="AE11" s="96"/>
      <c r="AF11" s="12"/>
      <c r="AG11" s="55">
        <v>8</v>
      </c>
      <c r="AH11" s="55" t="s">
        <v>51</v>
      </c>
      <c r="AI11" s="56" t="s">
        <v>54</v>
      </c>
      <c r="AJ11" s="57">
        <f>SUM(U45:U49)</f>
        <v>13</v>
      </c>
      <c r="AK11" s="58">
        <f>SUM(U45:U49)*100/$C$147</f>
        <v>9.154929577464788</v>
      </c>
      <c r="AL11" s="57">
        <v>7</v>
      </c>
      <c r="AM11" s="61" t="s">
        <v>53</v>
      </c>
      <c r="AN11" s="96"/>
      <c r="AO11" s="89">
        <v>8</v>
      </c>
      <c r="AP11" s="89" t="s">
        <v>51</v>
      </c>
      <c r="AQ11" s="90" t="s">
        <v>137</v>
      </c>
      <c r="AR11" s="91">
        <f>SUM(V87:V93)</f>
        <v>10</v>
      </c>
      <c r="AS11" s="92">
        <f>SUM(V87:V93)*100/$C$147</f>
        <v>7.042253521126761</v>
      </c>
      <c r="AT11" s="91">
        <v>7</v>
      </c>
      <c r="AU11" s="94" t="s">
        <v>53</v>
      </c>
      <c r="AW11" s="89">
        <v>8</v>
      </c>
      <c r="AX11" s="89" t="s">
        <v>51</v>
      </c>
      <c r="AY11" s="35" t="s">
        <v>333</v>
      </c>
      <c r="AZ11" s="89" t="s">
        <v>334</v>
      </c>
      <c r="BA11" s="89" t="s">
        <v>335</v>
      </c>
      <c r="BB11" s="94" t="s">
        <v>336</v>
      </c>
      <c r="BD11" s="83"/>
      <c r="BE11" s="83"/>
      <c r="BF11" s="113"/>
      <c r="BG11" s="108"/>
      <c r="BH11" s="108"/>
      <c r="BI11" s="108"/>
      <c r="BJ11" s="108"/>
      <c r="BK11" s="114"/>
      <c r="BL11" s="108"/>
      <c r="BM11" s="108"/>
    </row>
    <row r="12" spans="1:65" ht="12.75">
      <c r="A12">
        <v>12</v>
      </c>
      <c r="B12" s="16"/>
      <c r="C12" s="16" t="s">
        <v>150</v>
      </c>
      <c r="D12" s="16">
        <v>22</v>
      </c>
      <c r="E12" s="16">
        <v>19</v>
      </c>
      <c r="F12" s="17">
        <f t="shared" si="0"/>
        <v>41</v>
      </c>
      <c r="G12" s="16">
        <v>8</v>
      </c>
      <c r="H12" s="16">
        <v>10</v>
      </c>
      <c r="I12" s="16">
        <v>12</v>
      </c>
      <c r="J12" s="16">
        <v>2</v>
      </c>
      <c r="K12" s="17">
        <f t="shared" si="1"/>
        <v>32</v>
      </c>
      <c r="L12" s="17">
        <f t="shared" si="2"/>
        <v>73</v>
      </c>
      <c r="M12" s="18">
        <v>8</v>
      </c>
      <c r="N12">
        <f t="shared" si="3"/>
        <v>1</v>
      </c>
      <c r="O12">
        <f t="shared" si="4"/>
        <v>2</v>
      </c>
      <c r="P12">
        <f t="shared" si="5"/>
        <v>0</v>
      </c>
      <c r="Q12">
        <f t="shared" si="6"/>
        <v>10</v>
      </c>
      <c r="R12">
        <f t="shared" si="7"/>
        <v>20</v>
      </c>
      <c r="S12">
        <f t="shared" si="8"/>
        <v>17</v>
      </c>
      <c r="T12">
        <f t="shared" si="9"/>
        <v>6</v>
      </c>
      <c r="U12">
        <f t="shared" si="10"/>
        <v>0</v>
      </c>
      <c r="V12">
        <f t="shared" si="11"/>
        <v>0</v>
      </c>
      <c r="X12" s="49">
        <v>9</v>
      </c>
      <c r="Y12" s="49" t="s">
        <v>55</v>
      </c>
      <c r="Z12" s="50" t="s">
        <v>56</v>
      </c>
      <c r="AA12" s="51">
        <f>SUM(P50:P54)</f>
        <v>9</v>
      </c>
      <c r="AB12" s="52">
        <f>SUM(P50:P54)*100/$C$147</f>
        <v>6.338028169014085</v>
      </c>
      <c r="AC12" s="51">
        <v>4</v>
      </c>
      <c r="AD12" s="62" t="s">
        <v>46</v>
      </c>
      <c r="AE12" s="96"/>
      <c r="AF12" s="12"/>
      <c r="AG12" s="55">
        <v>9</v>
      </c>
      <c r="AH12" s="55" t="s">
        <v>55</v>
      </c>
      <c r="AI12" s="56" t="s">
        <v>56</v>
      </c>
      <c r="AJ12" s="57">
        <f>SUM(U50:U54)</f>
        <v>2</v>
      </c>
      <c r="AK12" s="58">
        <f>SUM(U50:U54)*100/$C$147</f>
        <v>1.408450704225352</v>
      </c>
      <c r="AL12" s="57">
        <v>4</v>
      </c>
      <c r="AM12" s="63" t="s">
        <v>46</v>
      </c>
      <c r="AN12" s="96"/>
      <c r="AO12" s="89">
        <v>9</v>
      </c>
      <c r="AP12" s="89" t="s">
        <v>55</v>
      </c>
      <c r="AQ12" s="90" t="s">
        <v>138</v>
      </c>
      <c r="AR12" s="91">
        <f>SUM(V94:V104)</f>
        <v>2</v>
      </c>
      <c r="AS12" s="92">
        <f>SUM(V94:V104)*100/$C$147</f>
        <v>1.408450704225352</v>
      </c>
      <c r="AT12" s="91">
        <v>4</v>
      </c>
      <c r="AU12" s="95" t="s">
        <v>46</v>
      </c>
      <c r="AW12" s="89">
        <v>9</v>
      </c>
      <c r="AX12" s="89" t="s">
        <v>55</v>
      </c>
      <c r="AY12" s="90" t="s">
        <v>337</v>
      </c>
      <c r="AZ12" s="89" t="s">
        <v>338</v>
      </c>
      <c r="BA12" s="89" t="s">
        <v>339</v>
      </c>
      <c r="BB12" s="95"/>
      <c r="BD12" s="83"/>
      <c r="BE12" s="83"/>
      <c r="BF12" s="113"/>
      <c r="BG12" s="108"/>
      <c r="BH12" s="108"/>
      <c r="BI12" s="108"/>
      <c r="BJ12" s="108"/>
      <c r="BK12" s="114"/>
      <c r="BL12" s="108"/>
      <c r="BM12" s="108"/>
    </row>
    <row r="13" spans="1:22" ht="12.75">
      <c r="A13">
        <v>13</v>
      </c>
      <c r="B13" s="16"/>
      <c r="C13" s="16" t="s">
        <v>151</v>
      </c>
      <c r="D13" s="16">
        <v>20</v>
      </c>
      <c r="E13" s="16">
        <v>17</v>
      </c>
      <c r="F13" s="17">
        <f t="shared" si="0"/>
        <v>37</v>
      </c>
      <c r="G13" s="16">
        <v>13</v>
      </c>
      <c r="H13" s="16">
        <v>12</v>
      </c>
      <c r="I13" s="16">
        <v>13</v>
      </c>
      <c r="J13" s="16">
        <v>6</v>
      </c>
      <c r="K13" s="17">
        <f t="shared" si="1"/>
        <v>44</v>
      </c>
      <c r="L13" s="17">
        <f t="shared" si="2"/>
        <v>81</v>
      </c>
      <c r="M13" s="18">
        <v>9</v>
      </c>
      <c r="N13">
        <f aca="true" t="shared" si="12" ref="N13:S16">COUNTIF(D$4:D$145,$M13)</f>
        <v>1</v>
      </c>
      <c r="O13">
        <f t="shared" si="12"/>
        <v>1</v>
      </c>
      <c r="P13">
        <f t="shared" si="12"/>
        <v>0</v>
      </c>
      <c r="Q13">
        <f t="shared" si="12"/>
        <v>14</v>
      </c>
      <c r="R13">
        <f t="shared" si="12"/>
        <v>35</v>
      </c>
      <c r="S13">
        <f t="shared" si="12"/>
        <v>15</v>
      </c>
      <c r="U13">
        <f aca="true" t="shared" si="13" ref="U13:U54">COUNTIF(K$4:K$145,$M13)</f>
        <v>0</v>
      </c>
      <c r="V13">
        <f aca="true" t="shared" si="14" ref="V13:V54">COUNTIF(L$4:L$145,$M13)</f>
        <v>0</v>
      </c>
    </row>
    <row r="14" spans="1:22" ht="12.75">
      <c r="A14">
        <v>14</v>
      </c>
      <c r="B14" s="16"/>
      <c r="C14" s="16" t="s">
        <v>152</v>
      </c>
      <c r="D14" s="16">
        <v>19</v>
      </c>
      <c r="E14" s="16">
        <v>12</v>
      </c>
      <c r="F14" s="17">
        <f t="shared" si="0"/>
        <v>31</v>
      </c>
      <c r="G14" s="16">
        <v>12</v>
      </c>
      <c r="H14" s="16">
        <v>11</v>
      </c>
      <c r="I14" s="16">
        <v>14</v>
      </c>
      <c r="J14" s="16">
        <v>6</v>
      </c>
      <c r="K14" s="17">
        <f t="shared" si="1"/>
        <v>43</v>
      </c>
      <c r="L14" s="17">
        <f t="shared" si="2"/>
        <v>74</v>
      </c>
      <c r="M14" s="18">
        <v>10</v>
      </c>
      <c r="N14">
        <f t="shared" si="12"/>
        <v>2</v>
      </c>
      <c r="O14">
        <f t="shared" si="12"/>
        <v>3</v>
      </c>
      <c r="P14">
        <f t="shared" si="12"/>
        <v>1</v>
      </c>
      <c r="Q14">
        <f t="shared" si="12"/>
        <v>7</v>
      </c>
      <c r="R14">
        <f t="shared" si="12"/>
        <v>22</v>
      </c>
      <c r="S14">
        <f t="shared" si="12"/>
        <v>18</v>
      </c>
      <c r="U14">
        <f t="shared" si="13"/>
        <v>1</v>
      </c>
      <c r="V14">
        <f t="shared" si="14"/>
        <v>0</v>
      </c>
    </row>
    <row r="15" spans="1:22" ht="12.75">
      <c r="A15">
        <v>15</v>
      </c>
      <c r="B15" s="16"/>
      <c r="C15" s="16" t="s">
        <v>153</v>
      </c>
      <c r="D15" s="16">
        <v>24</v>
      </c>
      <c r="E15" s="16">
        <v>18</v>
      </c>
      <c r="F15" s="17">
        <f t="shared" si="0"/>
        <v>42</v>
      </c>
      <c r="G15" s="16">
        <v>14</v>
      </c>
      <c r="H15" s="16">
        <v>11</v>
      </c>
      <c r="I15" s="16">
        <v>11</v>
      </c>
      <c r="J15" s="16">
        <v>6</v>
      </c>
      <c r="K15" s="17">
        <f t="shared" si="1"/>
        <v>42</v>
      </c>
      <c r="L15" s="17">
        <f t="shared" si="2"/>
        <v>84</v>
      </c>
      <c r="M15" s="18">
        <v>11</v>
      </c>
      <c r="N15">
        <f t="shared" si="12"/>
        <v>2</v>
      </c>
      <c r="O15">
        <f t="shared" si="12"/>
        <v>2</v>
      </c>
      <c r="P15">
        <f t="shared" si="12"/>
        <v>1</v>
      </c>
      <c r="Q15">
        <f t="shared" si="12"/>
        <v>6</v>
      </c>
      <c r="R15">
        <f t="shared" si="12"/>
        <v>25</v>
      </c>
      <c r="S15">
        <f t="shared" si="12"/>
        <v>13</v>
      </c>
      <c r="U15">
        <f t="shared" si="13"/>
        <v>1</v>
      </c>
      <c r="V15">
        <f t="shared" si="14"/>
        <v>0</v>
      </c>
    </row>
    <row r="16" spans="1:22" ht="12.75">
      <c r="A16">
        <v>16</v>
      </c>
      <c r="B16" s="16"/>
      <c r="C16" s="16" t="s">
        <v>154</v>
      </c>
      <c r="D16" s="16">
        <v>19</v>
      </c>
      <c r="E16" s="16">
        <v>14</v>
      </c>
      <c r="F16" s="17">
        <f t="shared" si="0"/>
        <v>33</v>
      </c>
      <c r="G16" s="16">
        <v>10</v>
      </c>
      <c r="H16" s="16">
        <v>9</v>
      </c>
      <c r="I16" s="16">
        <v>9</v>
      </c>
      <c r="J16" s="16">
        <v>3</v>
      </c>
      <c r="K16" s="17">
        <f t="shared" si="1"/>
        <v>31</v>
      </c>
      <c r="L16" s="17">
        <f t="shared" si="2"/>
        <v>64</v>
      </c>
      <c r="M16" s="18">
        <v>12</v>
      </c>
      <c r="N16">
        <f t="shared" si="12"/>
        <v>4</v>
      </c>
      <c r="O16">
        <f t="shared" si="12"/>
        <v>13</v>
      </c>
      <c r="P16">
        <f t="shared" si="12"/>
        <v>0</v>
      </c>
      <c r="Q16">
        <f t="shared" si="12"/>
        <v>5</v>
      </c>
      <c r="R16">
        <f t="shared" si="12"/>
        <v>8</v>
      </c>
      <c r="S16">
        <f t="shared" si="12"/>
        <v>8</v>
      </c>
      <c r="U16">
        <f t="shared" si="13"/>
        <v>3</v>
      </c>
      <c r="V16">
        <f t="shared" si="14"/>
        <v>0</v>
      </c>
    </row>
    <row r="17" spans="1:22" ht="12.75">
      <c r="A17">
        <v>17</v>
      </c>
      <c r="B17" s="16"/>
      <c r="C17" s="16" t="s">
        <v>155</v>
      </c>
      <c r="D17" s="16">
        <v>23</v>
      </c>
      <c r="E17" s="16">
        <v>16</v>
      </c>
      <c r="F17" s="17">
        <f t="shared" si="0"/>
        <v>39</v>
      </c>
      <c r="G17" s="16">
        <v>12</v>
      </c>
      <c r="H17" s="16">
        <v>11</v>
      </c>
      <c r="I17" s="16">
        <v>8</v>
      </c>
      <c r="J17" s="16">
        <v>7</v>
      </c>
      <c r="K17" s="17">
        <f t="shared" si="1"/>
        <v>38</v>
      </c>
      <c r="L17" s="17">
        <f t="shared" si="2"/>
        <v>77</v>
      </c>
      <c r="M17" s="18">
        <v>13</v>
      </c>
      <c r="N17">
        <f aca="true" t="shared" si="15" ref="N17:Q19">COUNTIF(D$4:D$145,$M17)</f>
        <v>0</v>
      </c>
      <c r="O17">
        <f t="shared" si="15"/>
        <v>12</v>
      </c>
      <c r="P17">
        <f t="shared" si="15"/>
        <v>0</v>
      </c>
      <c r="Q17">
        <f t="shared" si="15"/>
        <v>9</v>
      </c>
      <c r="S17">
        <f>COUNTIF(I$4:I$145,$M17)</f>
        <v>7</v>
      </c>
      <c r="U17">
        <f t="shared" si="13"/>
        <v>0</v>
      </c>
      <c r="V17">
        <f t="shared" si="14"/>
        <v>0</v>
      </c>
    </row>
    <row r="18" spans="1:22" ht="12.75">
      <c r="A18">
        <v>18</v>
      </c>
      <c r="B18" s="16"/>
      <c r="C18" s="16" t="s">
        <v>156</v>
      </c>
      <c r="D18" s="16">
        <v>22</v>
      </c>
      <c r="E18" s="16">
        <v>19</v>
      </c>
      <c r="F18" s="17">
        <f t="shared" si="0"/>
        <v>41</v>
      </c>
      <c r="G18" s="16">
        <v>12</v>
      </c>
      <c r="H18" s="16">
        <v>10</v>
      </c>
      <c r="I18" s="16">
        <v>13</v>
      </c>
      <c r="J18" s="16">
        <v>5</v>
      </c>
      <c r="K18" s="17">
        <f t="shared" si="1"/>
        <v>40</v>
      </c>
      <c r="L18" s="17">
        <f t="shared" si="2"/>
        <v>81</v>
      </c>
      <c r="M18" s="18">
        <v>14</v>
      </c>
      <c r="N18">
        <f t="shared" si="15"/>
        <v>2</v>
      </c>
      <c r="O18">
        <f t="shared" si="15"/>
        <v>7</v>
      </c>
      <c r="P18">
        <f t="shared" si="15"/>
        <v>0</v>
      </c>
      <c r="Q18">
        <f t="shared" si="15"/>
        <v>4</v>
      </c>
      <c r="S18">
        <f>COUNTIF(I$4:I$145,$M18)</f>
        <v>4</v>
      </c>
      <c r="U18">
        <f t="shared" si="13"/>
        <v>4</v>
      </c>
      <c r="V18">
        <f t="shared" si="14"/>
        <v>0</v>
      </c>
    </row>
    <row r="19" spans="1:31" ht="12.75">
      <c r="A19">
        <v>19</v>
      </c>
      <c r="B19" s="16"/>
      <c r="C19" s="16" t="s">
        <v>157</v>
      </c>
      <c r="D19" s="16">
        <v>17</v>
      </c>
      <c r="E19" s="16">
        <v>15</v>
      </c>
      <c r="F19" s="17">
        <f t="shared" si="0"/>
        <v>32</v>
      </c>
      <c r="G19" s="16">
        <v>3</v>
      </c>
      <c r="H19" s="16">
        <v>7</v>
      </c>
      <c r="I19" s="16">
        <v>8</v>
      </c>
      <c r="J19" s="16">
        <v>1</v>
      </c>
      <c r="K19" s="17">
        <f t="shared" si="1"/>
        <v>19</v>
      </c>
      <c r="L19" s="17">
        <f t="shared" si="2"/>
        <v>51</v>
      </c>
      <c r="M19" s="18">
        <v>15</v>
      </c>
      <c r="N19">
        <f t="shared" si="15"/>
        <v>4</v>
      </c>
      <c r="O19">
        <f t="shared" si="15"/>
        <v>12</v>
      </c>
      <c r="P19">
        <f t="shared" si="15"/>
        <v>0</v>
      </c>
      <c r="Q19">
        <f t="shared" si="15"/>
        <v>5</v>
      </c>
      <c r="S19">
        <f>COUNTIF(I$4:I$145,$M19)</f>
        <v>2</v>
      </c>
      <c r="U19">
        <f t="shared" si="13"/>
        <v>0</v>
      </c>
      <c r="V19">
        <f t="shared" si="14"/>
        <v>0</v>
      </c>
      <c r="X19" s="65"/>
      <c r="Y19" s="65"/>
      <c r="Z19" s="65"/>
      <c r="AA19" s="65"/>
      <c r="AB19" s="65"/>
      <c r="AC19" s="65"/>
      <c r="AD19" s="8"/>
      <c r="AE19" s="8"/>
    </row>
    <row r="20" spans="1:31" ht="12.75">
      <c r="A20">
        <v>20</v>
      </c>
      <c r="B20" s="16"/>
      <c r="C20" s="16" t="s">
        <v>158</v>
      </c>
      <c r="D20" s="16">
        <v>21</v>
      </c>
      <c r="E20" s="16">
        <v>17</v>
      </c>
      <c r="F20" s="17">
        <f t="shared" si="0"/>
        <v>38</v>
      </c>
      <c r="G20" s="16">
        <v>11</v>
      </c>
      <c r="H20" s="16">
        <v>12</v>
      </c>
      <c r="I20" s="16">
        <v>10</v>
      </c>
      <c r="J20" s="16">
        <v>6</v>
      </c>
      <c r="K20" s="17">
        <f t="shared" si="1"/>
        <v>39</v>
      </c>
      <c r="L20" s="17">
        <f t="shared" si="2"/>
        <v>77</v>
      </c>
      <c r="M20" s="18">
        <v>16</v>
      </c>
      <c r="N20">
        <f aca="true" t="shared" si="16" ref="N20:N29">COUNTIF(D$4:D$145,$M20)</f>
        <v>7</v>
      </c>
      <c r="O20">
        <f aca="true" t="shared" si="17" ref="O20:O29">COUNTIF(E$4:E$145,$M20)</f>
        <v>8</v>
      </c>
      <c r="P20">
        <f aca="true" t="shared" si="18" ref="P20:P29">COUNTIF(F$4:F$145,$M20)</f>
        <v>0</v>
      </c>
      <c r="U20">
        <f t="shared" si="13"/>
        <v>7</v>
      </c>
      <c r="V20">
        <f t="shared" si="14"/>
        <v>0</v>
      </c>
      <c r="X20" s="15"/>
      <c r="Y20" s="15"/>
      <c r="Z20" s="15"/>
      <c r="AA20" s="15"/>
      <c r="AB20" s="15"/>
      <c r="AC20" s="66"/>
      <c r="AD20" s="8"/>
      <c r="AE20" s="8"/>
    </row>
    <row r="21" spans="1:31" ht="12.75">
      <c r="A21">
        <v>21</v>
      </c>
      <c r="B21" s="16"/>
      <c r="C21" s="16" t="s">
        <v>159</v>
      </c>
      <c r="D21" s="16">
        <v>16</v>
      </c>
      <c r="E21" s="16">
        <v>15</v>
      </c>
      <c r="F21" s="17">
        <f t="shared" si="0"/>
        <v>31</v>
      </c>
      <c r="G21" s="16">
        <v>11</v>
      </c>
      <c r="H21" s="16">
        <v>7</v>
      </c>
      <c r="I21" s="16">
        <v>10</v>
      </c>
      <c r="J21" s="16">
        <v>4</v>
      </c>
      <c r="K21" s="17">
        <f t="shared" si="1"/>
        <v>32</v>
      </c>
      <c r="L21" s="17">
        <f t="shared" si="2"/>
        <v>63</v>
      </c>
      <c r="M21" s="18">
        <v>17</v>
      </c>
      <c r="N21">
        <f t="shared" si="16"/>
        <v>8</v>
      </c>
      <c r="O21">
        <f t="shared" si="17"/>
        <v>21</v>
      </c>
      <c r="P21">
        <f t="shared" si="18"/>
        <v>2</v>
      </c>
      <c r="U21">
        <f t="shared" si="13"/>
        <v>9</v>
      </c>
      <c r="V21">
        <f t="shared" si="14"/>
        <v>1</v>
      </c>
      <c r="X21" s="67"/>
      <c r="Y21" s="67"/>
      <c r="Z21" s="68"/>
      <c r="AA21" s="8"/>
      <c r="AB21" s="69"/>
      <c r="AC21" s="8"/>
      <c r="AD21" s="8"/>
      <c r="AE21" s="8"/>
    </row>
    <row r="22" spans="1:31" ht="12.75">
      <c r="A22">
        <v>22</v>
      </c>
      <c r="B22" s="16"/>
      <c r="C22" s="16" t="s">
        <v>160</v>
      </c>
      <c r="D22" s="16">
        <v>20</v>
      </c>
      <c r="E22" s="16">
        <v>15</v>
      </c>
      <c r="F22" s="17">
        <f t="shared" si="0"/>
        <v>35</v>
      </c>
      <c r="G22" s="16">
        <v>13</v>
      </c>
      <c r="H22" s="16">
        <v>9</v>
      </c>
      <c r="I22" s="16">
        <v>10</v>
      </c>
      <c r="J22" s="16">
        <v>4</v>
      </c>
      <c r="K22" s="17">
        <f t="shared" si="1"/>
        <v>36</v>
      </c>
      <c r="L22" s="17">
        <f t="shared" si="2"/>
        <v>71</v>
      </c>
      <c r="M22" s="18">
        <v>18</v>
      </c>
      <c r="N22">
        <f t="shared" si="16"/>
        <v>5</v>
      </c>
      <c r="O22">
        <f t="shared" si="17"/>
        <v>15</v>
      </c>
      <c r="P22">
        <f t="shared" si="18"/>
        <v>0</v>
      </c>
      <c r="U22">
        <f t="shared" si="13"/>
        <v>5</v>
      </c>
      <c r="V22">
        <f t="shared" si="14"/>
        <v>0</v>
      </c>
      <c r="X22" s="67"/>
      <c r="Y22" s="67"/>
      <c r="Z22" s="68"/>
      <c r="AA22" s="8"/>
      <c r="AB22" s="69"/>
      <c r="AC22" s="8"/>
      <c r="AD22" s="8"/>
      <c r="AE22" s="8"/>
    </row>
    <row r="23" spans="1:31" ht="12.75">
      <c r="A23">
        <v>23</v>
      </c>
      <c r="B23" s="16"/>
      <c r="C23" s="16" t="s">
        <v>161</v>
      </c>
      <c r="D23" s="16">
        <v>23</v>
      </c>
      <c r="E23" s="16">
        <v>23</v>
      </c>
      <c r="F23" s="17">
        <f t="shared" si="0"/>
        <v>46</v>
      </c>
      <c r="G23" s="16">
        <v>11</v>
      </c>
      <c r="H23" s="16">
        <v>12</v>
      </c>
      <c r="I23" s="16">
        <v>9</v>
      </c>
      <c r="J23" s="16">
        <v>8</v>
      </c>
      <c r="K23" s="17">
        <f t="shared" si="1"/>
        <v>40</v>
      </c>
      <c r="L23" s="17">
        <f t="shared" si="2"/>
        <v>86</v>
      </c>
      <c r="M23" s="18">
        <v>19</v>
      </c>
      <c r="N23">
        <f t="shared" si="16"/>
        <v>12</v>
      </c>
      <c r="O23">
        <f t="shared" si="17"/>
        <v>13</v>
      </c>
      <c r="P23">
        <f t="shared" si="18"/>
        <v>1</v>
      </c>
      <c r="U23">
        <f t="shared" si="13"/>
        <v>4</v>
      </c>
      <c r="V23">
        <f t="shared" si="14"/>
        <v>0</v>
      </c>
      <c r="X23" s="67"/>
      <c r="Y23" s="67"/>
      <c r="Z23" s="68"/>
      <c r="AA23" s="8"/>
      <c r="AB23" s="69"/>
      <c r="AC23" s="8"/>
      <c r="AD23" s="8"/>
      <c r="AE23" s="8"/>
    </row>
    <row r="24" spans="1:31" ht="12.75">
      <c r="A24">
        <v>24</v>
      </c>
      <c r="B24" s="16"/>
      <c r="C24" s="16" t="s">
        <v>162</v>
      </c>
      <c r="D24" s="16">
        <v>17</v>
      </c>
      <c r="E24" s="16">
        <v>17</v>
      </c>
      <c r="F24" s="17">
        <f t="shared" si="0"/>
        <v>34</v>
      </c>
      <c r="G24" s="16">
        <v>6</v>
      </c>
      <c r="H24" s="16">
        <v>9</v>
      </c>
      <c r="I24" s="16">
        <v>10</v>
      </c>
      <c r="J24" s="16">
        <v>3</v>
      </c>
      <c r="K24" s="17">
        <f t="shared" si="1"/>
        <v>28</v>
      </c>
      <c r="L24" s="17">
        <f t="shared" si="2"/>
        <v>62</v>
      </c>
      <c r="M24" s="18">
        <v>20</v>
      </c>
      <c r="N24">
        <f t="shared" si="16"/>
        <v>15</v>
      </c>
      <c r="O24">
        <f t="shared" si="17"/>
        <v>10</v>
      </c>
      <c r="P24">
        <f t="shared" si="18"/>
        <v>2</v>
      </c>
      <c r="U24">
        <f t="shared" si="13"/>
        <v>6</v>
      </c>
      <c r="V24">
        <f t="shared" si="14"/>
        <v>0</v>
      </c>
      <c r="X24" s="67"/>
      <c r="Y24" s="67"/>
      <c r="Z24" s="68"/>
      <c r="AA24" s="8"/>
      <c r="AB24" s="69"/>
      <c r="AC24" s="8"/>
      <c r="AD24" s="8"/>
      <c r="AE24" s="8"/>
    </row>
    <row r="25" spans="1:31" ht="12.75">
      <c r="A25">
        <v>25</v>
      </c>
      <c r="B25" s="16"/>
      <c r="C25" s="16" t="s">
        <v>163</v>
      </c>
      <c r="D25" s="16">
        <v>22</v>
      </c>
      <c r="E25" s="16">
        <v>13</v>
      </c>
      <c r="F25" s="17">
        <f t="shared" si="0"/>
        <v>35</v>
      </c>
      <c r="G25" s="16">
        <v>11</v>
      </c>
      <c r="H25" s="16">
        <v>11</v>
      </c>
      <c r="I25" s="16">
        <v>15</v>
      </c>
      <c r="J25" s="16">
        <v>6</v>
      </c>
      <c r="K25" s="17">
        <f t="shared" si="1"/>
        <v>43</v>
      </c>
      <c r="L25" s="17">
        <f t="shared" si="2"/>
        <v>78</v>
      </c>
      <c r="M25" s="18">
        <v>21</v>
      </c>
      <c r="N25">
        <f t="shared" si="16"/>
        <v>23</v>
      </c>
      <c r="O25">
        <f t="shared" si="17"/>
        <v>4</v>
      </c>
      <c r="P25">
        <f t="shared" si="18"/>
        <v>0</v>
      </c>
      <c r="U25">
        <f t="shared" si="13"/>
        <v>1</v>
      </c>
      <c r="V25">
        <f t="shared" si="14"/>
        <v>0</v>
      </c>
      <c r="X25" s="67"/>
      <c r="Y25" s="67"/>
      <c r="Z25" s="68"/>
      <c r="AA25" s="8"/>
      <c r="AB25" s="69"/>
      <c r="AC25" s="8"/>
      <c r="AD25" s="8"/>
      <c r="AE25" s="8"/>
    </row>
    <row r="26" spans="1:31" ht="12.75">
      <c r="A26">
        <v>26</v>
      </c>
      <c r="B26" s="16"/>
      <c r="C26" s="16" t="s">
        <v>164</v>
      </c>
      <c r="D26" s="16">
        <v>20</v>
      </c>
      <c r="E26" s="16">
        <v>20</v>
      </c>
      <c r="F26" s="17">
        <f t="shared" si="0"/>
        <v>40</v>
      </c>
      <c r="G26" s="16">
        <v>13</v>
      </c>
      <c r="H26" s="16">
        <v>10</v>
      </c>
      <c r="I26" s="16">
        <v>8</v>
      </c>
      <c r="J26" s="16">
        <v>5</v>
      </c>
      <c r="K26" s="17">
        <f t="shared" si="1"/>
        <v>36</v>
      </c>
      <c r="L26" s="17">
        <f t="shared" si="2"/>
        <v>76</v>
      </c>
      <c r="M26" s="18">
        <v>22</v>
      </c>
      <c r="N26">
        <f t="shared" si="16"/>
        <v>17</v>
      </c>
      <c r="O26">
        <f t="shared" si="17"/>
        <v>10</v>
      </c>
      <c r="P26">
        <f t="shared" si="18"/>
        <v>2</v>
      </c>
      <c r="U26">
        <f t="shared" si="13"/>
        <v>7</v>
      </c>
      <c r="V26">
        <f t="shared" si="14"/>
        <v>1</v>
      </c>
      <c r="X26" s="67"/>
      <c r="Y26" s="67"/>
      <c r="Z26" s="68"/>
      <c r="AA26" s="8"/>
      <c r="AB26" s="69"/>
      <c r="AC26" s="8"/>
      <c r="AD26" s="8"/>
      <c r="AE26" s="8"/>
    </row>
    <row r="27" spans="1:31" ht="12.75">
      <c r="A27">
        <v>27</v>
      </c>
      <c r="B27" s="16"/>
      <c r="C27" s="16" t="s">
        <v>165</v>
      </c>
      <c r="D27" s="16">
        <v>23</v>
      </c>
      <c r="E27" s="16">
        <v>19</v>
      </c>
      <c r="F27" s="17">
        <f t="shared" si="0"/>
        <v>42</v>
      </c>
      <c r="G27" s="16">
        <v>9</v>
      </c>
      <c r="H27" s="16">
        <v>11</v>
      </c>
      <c r="I27" s="16">
        <v>10</v>
      </c>
      <c r="J27" s="16">
        <v>5</v>
      </c>
      <c r="K27" s="17">
        <f t="shared" si="1"/>
        <v>35</v>
      </c>
      <c r="L27" s="17">
        <f t="shared" si="2"/>
        <v>77</v>
      </c>
      <c r="M27" s="18">
        <v>23</v>
      </c>
      <c r="N27">
        <f t="shared" si="16"/>
        <v>22</v>
      </c>
      <c r="O27">
        <f t="shared" si="17"/>
        <v>2</v>
      </c>
      <c r="P27">
        <f t="shared" si="18"/>
        <v>0</v>
      </c>
      <c r="U27">
        <f t="shared" si="13"/>
        <v>4</v>
      </c>
      <c r="V27">
        <f t="shared" si="14"/>
        <v>0</v>
      </c>
      <c r="X27" s="67"/>
      <c r="Y27" s="67"/>
      <c r="Z27" s="68"/>
      <c r="AA27" s="8"/>
      <c r="AB27" s="69"/>
      <c r="AC27" s="8"/>
      <c r="AD27" s="8"/>
      <c r="AE27" s="8"/>
    </row>
    <row r="28" spans="1:31" ht="12.75">
      <c r="A28">
        <v>28</v>
      </c>
      <c r="B28" s="16"/>
      <c r="C28" s="16" t="s">
        <v>166</v>
      </c>
      <c r="D28" s="16">
        <v>23</v>
      </c>
      <c r="E28" s="16">
        <v>19</v>
      </c>
      <c r="F28" s="17">
        <f t="shared" si="0"/>
        <v>42</v>
      </c>
      <c r="G28" s="16">
        <v>12</v>
      </c>
      <c r="H28" s="16">
        <v>12</v>
      </c>
      <c r="I28" s="16">
        <v>10</v>
      </c>
      <c r="J28" s="16">
        <v>8</v>
      </c>
      <c r="K28" s="17">
        <f t="shared" si="1"/>
        <v>42</v>
      </c>
      <c r="L28" s="17">
        <f t="shared" si="2"/>
        <v>84</v>
      </c>
      <c r="M28" s="18">
        <v>24</v>
      </c>
      <c r="N28">
        <f t="shared" si="16"/>
        <v>10</v>
      </c>
      <c r="O28">
        <f t="shared" si="17"/>
        <v>2</v>
      </c>
      <c r="P28">
        <f t="shared" si="18"/>
        <v>3</v>
      </c>
      <c r="U28">
        <f t="shared" si="13"/>
        <v>5</v>
      </c>
      <c r="V28">
        <f t="shared" si="14"/>
        <v>0</v>
      </c>
      <c r="X28" s="67"/>
      <c r="Y28" s="67"/>
      <c r="Z28" s="68"/>
      <c r="AA28" s="8"/>
      <c r="AB28" s="69"/>
      <c r="AC28" s="8"/>
      <c r="AD28" s="8"/>
      <c r="AE28" s="8"/>
    </row>
    <row r="29" spans="1:31" ht="12.75">
      <c r="A29">
        <v>29</v>
      </c>
      <c r="B29" s="16"/>
      <c r="C29" s="16" t="s">
        <v>167</v>
      </c>
      <c r="D29" s="16">
        <v>21</v>
      </c>
      <c r="E29" s="16">
        <v>17</v>
      </c>
      <c r="F29" s="17">
        <f t="shared" si="0"/>
        <v>38</v>
      </c>
      <c r="G29" s="16">
        <v>6</v>
      </c>
      <c r="H29" s="16">
        <v>11</v>
      </c>
      <c r="I29" s="16">
        <v>11</v>
      </c>
      <c r="J29" s="16">
        <v>3</v>
      </c>
      <c r="K29" s="17">
        <f t="shared" si="1"/>
        <v>31</v>
      </c>
      <c r="L29" s="17">
        <f t="shared" si="2"/>
        <v>69</v>
      </c>
      <c r="M29" s="18">
        <v>25</v>
      </c>
      <c r="N29">
        <f t="shared" si="16"/>
        <v>4</v>
      </c>
      <c r="O29">
        <f t="shared" si="17"/>
        <v>1</v>
      </c>
      <c r="P29">
        <f t="shared" si="18"/>
        <v>1</v>
      </c>
      <c r="U29">
        <f t="shared" si="13"/>
        <v>5</v>
      </c>
      <c r="V29">
        <f t="shared" si="14"/>
        <v>0</v>
      </c>
      <c r="X29" s="67"/>
      <c r="Y29" s="67"/>
      <c r="Z29" s="68"/>
      <c r="AA29" s="8"/>
      <c r="AB29" s="69"/>
      <c r="AC29" s="8"/>
      <c r="AD29" s="8"/>
      <c r="AE29" s="8"/>
    </row>
    <row r="30" spans="1:31" ht="12.75">
      <c r="A30">
        <v>30</v>
      </c>
      <c r="B30" s="16"/>
      <c r="C30" s="98" t="s">
        <v>168</v>
      </c>
      <c r="D30" s="98">
        <v>22</v>
      </c>
      <c r="E30" s="98">
        <v>16</v>
      </c>
      <c r="F30" s="17">
        <f t="shared" si="0"/>
        <v>38</v>
      </c>
      <c r="G30" s="98">
        <v>15</v>
      </c>
      <c r="H30" s="98">
        <v>12</v>
      </c>
      <c r="I30" s="98">
        <v>11</v>
      </c>
      <c r="J30" s="98">
        <v>7</v>
      </c>
      <c r="K30" s="17">
        <f t="shared" si="1"/>
        <v>45</v>
      </c>
      <c r="L30" s="17">
        <f t="shared" si="2"/>
        <v>83</v>
      </c>
      <c r="M30" s="18">
        <v>26</v>
      </c>
      <c r="P30">
        <f aca="true" t="shared" si="19" ref="P30:P54">COUNTIF(F$4:F$145,$M30)</f>
        <v>0</v>
      </c>
      <c r="U30">
        <f t="shared" si="13"/>
        <v>8</v>
      </c>
      <c r="V30">
        <f t="shared" si="14"/>
        <v>0</v>
      </c>
      <c r="X30" s="8"/>
      <c r="Y30" s="8"/>
      <c r="Z30" s="8"/>
      <c r="AA30" s="8"/>
      <c r="AB30" s="70"/>
      <c r="AC30" s="8"/>
      <c r="AD30" s="8"/>
      <c r="AE30" s="8"/>
    </row>
    <row r="31" spans="1:22" ht="12.75">
      <c r="A31">
        <v>31</v>
      </c>
      <c r="B31" s="16"/>
      <c r="C31" s="16" t="s">
        <v>169</v>
      </c>
      <c r="D31" s="16">
        <v>22</v>
      </c>
      <c r="E31" s="16">
        <v>22</v>
      </c>
      <c r="F31" s="17">
        <f t="shared" si="0"/>
        <v>44</v>
      </c>
      <c r="G31" s="16">
        <v>9</v>
      </c>
      <c r="H31" s="16">
        <v>11</v>
      </c>
      <c r="I31" s="16">
        <v>9</v>
      </c>
      <c r="J31" s="16">
        <v>6</v>
      </c>
      <c r="K31" s="17">
        <f t="shared" si="1"/>
        <v>35</v>
      </c>
      <c r="L31" s="17">
        <f t="shared" si="2"/>
        <v>79</v>
      </c>
      <c r="M31" s="18">
        <v>27</v>
      </c>
      <c r="P31">
        <f t="shared" si="19"/>
        <v>4</v>
      </c>
      <c r="U31">
        <f t="shared" si="13"/>
        <v>4</v>
      </c>
      <c r="V31">
        <f t="shared" si="14"/>
        <v>0</v>
      </c>
    </row>
    <row r="32" spans="1:22" ht="12.75">
      <c r="A32">
        <v>32</v>
      </c>
      <c r="B32" s="16"/>
      <c r="C32" s="16" t="s">
        <v>170</v>
      </c>
      <c r="D32" s="16">
        <v>21</v>
      </c>
      <c r="E32" s="16">
        <v>17</v>
      </c>
      <c r="F32" s="17">
        <f t="shared" si="0"/>
        <v>38</v>
      </c>
      <c r="G32" s="16">
        <v>14</v>
      </c>
      <c r="H32" s="16">
        <v>11</v>
      </c>
      <c r="I32" s="16">
        <v>12</v>
      </c>
      <c r="J32" s="16">
        <v>6</v>
      </c>
      <c r="K32" s="17">
        <f t="shared" si="1"/>
        <v>43</v>
      </c>
      <c r="L32" s="17">
        <f t="shared" si="2"/>
        <v>81</v>
      </c>
      <c r="M32" s="18">
        <v>28</v>
      </c>
      <c r="P32">
        <f t="shared" si="19"/>
        <v>3</v>
      </c>
      <c r="U32">
        <f t="shared" si="13"/>
        <v>5</v>
      </c>
      <c r="V32">
        <f t="shared" si="14"/>
        <v>0</v>
      </c>
    </row>
    <row r="33" spans="1:22" ht="12.75">
      <c r="A33">
        <v>33</v>
      </c>
      <c r="B33" s="16"/>
      <c r="C33" s="16" t="s">
        <v>171</v>
      </c>
      <c r="D33" s="16">
        <v>21</v>
      </c>
      <c r="E33" s="16">
        <v>18</v>
      </c>
      <c r="F33" s="17">
        <f t="shared" si="0"/>
        <v>39</v>
      </c>
      <c r="G33" s="16">
        <v>15</v>
      </c>
      <c r="H33" s="16">
        <v>11</v>
      </c>
      <c r="I33" s="16">
        <v>15</v>
      </c>
      <c r="J33" s="16">
        <v>8</v>
      </c>
      <c r="K33" s="17">
        <f t="shared" si="1"/>
        <v>49</v>
      </c>
      <c r="L33" s="17">
        <f t="shared" si="2"/>
        <v>88</v>
      </c>
      <c r="M33" s="18">
        <v>29</v>
      </c>
      <c r="P33">
        <f t="shared" si="19"/>
        <v>1</v>
      </c>
      <c r="U33">
        <f t="shared" si="13"/>
        <v>5</v>
      </c>
      <c r="V33">
        <f t="shared" si="14"/>
        <v>0</v>
      </c>
    </row>
    <row r="34" spans="1:22" ht="12.75">
      <c r="A34">
        <v>34</v>
      </c>
      <c r="B34" s="16"/>
      <c r="C34" s="16" t="s">
        <v>172</v>
      </c>
      <c r="D34" s="16">
        <v>20</v>
      </c>
      <c r="E34" s="16">
        <v>17</v>
      </c>
      <c r="F34" s="17">
        <f t="shared" si="0"/>
        <v>37</v>
      </c>
      <c r="G34" s="16">
        <v>6</v>
      </c>
      <c r="H34" s="16">
        <v>10</v>
      </c>
      <c r="I34" s="16">
        <v>11</v>
      </c>
      <c r="J34" s="16">
        <v>5</v>
      </c>
      <c r="K34" s="17">
        <f t="shared" si="1"/>
        <v>32</v>
      </c>
      <c r="L34" s="17">
        <f t="shared" si="2"/>
        <v>69</v>
      </c>
      <c r="M34" s="18">
        <v>30</v>
      </c>
      <c r="P34">
        <f t="shared" si="19"/>
        <v>7</v>
      </c>
      <c r="U34">
        <f t="shared" si="13"/>
        <v>2</v>
      </c>
      <c r="V34">
        <f t="shared" si="14"/>
        <v>0</v>
      </c>
    </row>
    <row r="35" spans="1:22" ht="12.75">
      <c r="A35">
        <v>35</v>
      </c>
      <c r="B35" s="16"/>
      <c r="C35" s="16" t="s">
        <v>173</v>
      </c>
      <c r="D35" s="16">
        <v>22</v>
      </c>
      <c r="E35" s="16">
        <v>24</v>
      </c>
      <c r="F35" s="17">
        <f t="shared" si="0"/>
        <v>46</v>
      </c>
      <c r="G35" s="16">
        <v>15</v>
      </c>
      <c r="H35" s="16">
        <v>12</v>
      </c>
      <c r="I35" s="16">
        <v>14</v>
      </c>
      <c r="J35" s="16">
        <v>8</v>
      </c>
      <c r="K35" s="17">
        <f t="shared" si="1"/>
        <v>49</v>
      </c>
      <c r="L35" s="17">
        <f t="shared" si="2"/>
        <v>95</v>
      </c>
      <c r="M35" s="18">
        <v>31</v>
      </c>
      <c r="P35">
        <f t="shared" si="19"/>
        <v>7</v>
      </c>
      <c r="U35">
        <f t="shared" si="13"/>
        <v>6</v>
      </c>
      <c r="V35">
        <f t="shared" si="14"/>
        <v>1</v>
      </c>
    </row>
    <row r="36" spans="1:22" ht="12.75">
      <c r="A36">
        <v>36</v>
      </c>
      <c r="B36" s="16"/>
      <c r="C36" s="16" t="s">
        <v>174</v>
      </c>
      <c r="D36" s="16">
        <v>21</v>
      </c>
      <c r="E36" s="16">
        <v>18</v>
      </c>
      <c r="F36" s="17">
        <f t="shared" si="0"/>
        <v>39</v>
      </c>
      <c r="G36" s="16">
        <v>13</v>
      </c>
      <c r="H36" s="16">
        <v>9</v>
      </c>
      <c r="I36" s="16">
        <v>12</v>
      </c>
      <c r="J36" s="16">
        <v>6</v>
      </c>
      <c r="K36" s="17">
        <f t="shared" si="1"/>
        <v>40</v>
      </c>
      <c r="L36" s="17">
        <f t="shared" si="2"/>
        <v>79</v>
      </c>
      <c r="M36" s="18">
        <v>32</v>
      </c>
      <c r="P36">
        <f t="shared" si="19"/>
        <v>4</v>
      </c>
      <c r="U36">
        <f t="shared" si="13"/>
        <v>6</v>
      </c>
      <c r="V36">
        <f t="shared" si="14"/>
        <v>0</v>
      </c>
    </row>
    <row r="37" spans="1:22" ht="12.75">
      <c r="A37">
        <v>37</v>
      </c>
      <c r="B37" s="16"/>
      <c r="C37" s="16" t="s">
        <v>125</v>
      </c>
      <c r="D37" s="16">
        <v>20</v>
      </c>
      <c r="E37" s="16">
        <v>19</v>
      </c>
      <c r="F37" s="17">
        <f t="shared" si="0"/>
        <v>39</v>
      </c>
      <c r="G37" s="16">
        <v>3</v>
      </c>
      <c r="H37" s="16">
        <v>7</v>
      </c>
      <c r="I37" s="16">
        <v>6</v>
      </c>
      <c r="J37" s="16">
        <v>2</v>
      </c>
      <c r="K37" s="17">
        <f t="shared" si="1"/>
        <v>18</v>
      </c>
      <c r="L37" s="17">
        <f t="shared" si="2"/>
        <v>57</v>
      </c>
      <c r="M37" s="18">
        <v>33</v>
      </c>
      <c r="P37">
        <f t="shared" si="19"/>
        <v>6</v>
      </c>
      <c r="U37">
        <f t="shared" si="13"/>
        <v>1</v>
      </c>
      <c r="V37">
        <f t="shared" si="14"/>
        <v>0</v>
      </c>
    </row>
    <row r="38" spans="1:22" ht="12.75">
      <c r="A38">
        <v>38</v>
      </c>
      <c r="B38" s="16"/>
      <c r="C38" s="16" t="s">
        <v>175</v>
      </c>
      <c r="D38" s="16">
        <v>24</v>
      </c>
      <c r="E38" s="16">
        <v>17</v>
      </c>
      <c r="F38" s="17">
        <f t="shared" si="0"/>
        <v>41</v>
      </c>
      <c r="G38" s="16">
        <v>2</v>
      </c>
      <c r="H38" s="16">
        <v>10</v>
      </c>
      <c r="I38" s="16">
        <v>8</v>
      </c>
      <c r="J38" s="16">
        <v>2</v>
      </c>
      <c r="K38" s="17">
        <f t="shared" si="1"/>
        <v>22</v>
      </c>
      <c r="L38" s="17">
        <f t="shared" si="2"/>
        <v>63</v>
      </c>
      <c r="M38" s="18">
        <v>34</v>
      </c>
      <c r="P38">
        <f t="shared" si="19"/>
        <v>4</v>
      </c>
      <c r="U38">
        <f t="shared" si="13"/>
        <v>6</v>
      </c>
      <c r="V38">
        <f t="shared" si="14"/>
        <v>2</v>
      </c>
    </row>
    <row r="39" spans="1:22" ht="12.75">
      <c r="A39">
        <v>39</v>
      </c>
      <c r="B39" s="16"/>
      <c r="C39" s="16" t="s">
        <v>176</v>
      </c>
      <c r="D39" s="16">
        <v>17</v>
      </c>
      <c r="E39" s="16">
        <v>13</v>
      </c>
      <c r="F39" s="17">
        <f t="shared" si="0"/>
        <v>30</v>
      </c>
      <c r="G39" s="16">
        <v>2</v>
      </c>
      <c r="H39" s="16">
        <v>8</v>
      </c>
      <c r="I39" s="16">
        <v>6</v>
      </c>
      <c r="J39" s="16">
        <v>1</v>
      </c>
      <c r="K39" s="17">
        <f t="shared" si="1"/>
        <v>17</v>
      </c>
      <c r="L39" s="17">
        <f t="shared" si="2"/>
        <v>47</v>
      </c>
      <c r="M39" s="18">
        <v>35</v>
      </c>
      <c r="P39">
        <f t="shared" si="19"/>
        <v>5</v>
      </c>
      <c r="U39">
        <f t="shared" si="13"/>
        <v>4</v>
      </c>
      <c r="V39">
        <f t="shared" si="14"/>
        <v>1</v>
      </c>
    </row>
    <row r="40" spans="1:22" ht="12.75">
      <c r="A40">
        <v>40</v>
      </c>
      <c r="B40" s="16"/>
      <c r="C40" s="16" t="s">
        <v>177</v>
      </c>
      <c r="D40" s="16">
        <v>21</v>
      </c>
      <c r="E40" s="16">
        <v>17</v>
      </c>
      <c r="F40" s="17">
        <f t="shared" si="0"/>
        <v>38</v>
      </c>
      <c r="G40" s="16">
        <v>1</v>
      </c>
      <c r="H40" s="16">
        <v>8</v>
      </c>
      <c r="I40" s="16">
        <v>7</v>
      </c>
      <c r="J40" s="16">
        <v>0</v>
      </c>
      <c r="K40" s="17">
        <f t="shared" si="1"/>
        <v>16</v>
      </c>
      <c r="L40" s="17">
        <f t="shared" si="2"/>
        <v>54</v>
      </c>
      <c r="M40" s="18">
        <v>36</v>
      </c>
      <c r="P40">
        <f t="shared" si="19"/>
        <v>5</v>
      </c>
      <c r="U40">
        <f t="shared" si="13"/>
        <v>6</v>
      </c>
      <c r="V40">
        <f t="shared" si="14"/>
        <v>1</v>
      </c>
    </row>
    <row r="41" spans="1:22" ht="12.75">
      <c r="A41">
        <v>41</v>
      </c>
      <c r="B41" s="16"/>
      <c r="C41" s="16" t="s">
        <v>178</v>
      </c>
      <c r="D41" s="16">
        <v>23</v>
      </c>
      <c r="E41" s="16">
        <v>22</v>
      </c>
      <c r="F41" s="17">
        <f t="shared" si="0"/>
        <v>45</v>
      </c>
      <c r="G41" s="16">
        <v>13</v>
      </c>
      <c r="H41" s="16">
        <v>9</v>
      </c>
      <c r="I41" s="16">
        <v>11</v>
      </c>
      <c r="J41" s="16">
        <v>4</v>
      </c>
      <c r="K41" s="17">
        <f t="shared" si="1"/>
        <v>37</v>
      </c>
      <c r="L41" s="17">
        <f t="shared" si="2"/>
        <v>82</v>
      </c>
      <c r="M41" s="18">
        <v>37</v>
      </c>
      <c r="P41">
        <f t="shared" si="19"/>
        <v>6</v>
      </c>
      <c r="U41">
        <f t="shared" si="13"/>
        <v>3</v>
      </c>
      <c r="V41">
        <f t="shared" si="14"/>
        <v>1</v>
      </c>
    </row>
    <row r="42" spans="1:22" ht="12.75">
      <c r="A42">
        <v>42</v>
      </c>
      <c r="B42" s="16"/>
      <c r="C42" s="16" t="s">
        <v>179</v>
      </c>
      <c r="D42" s="16">
        <v>24</v>
      </c>
      <c r="E42" s="16">
        <v>22</v>
      </c>
      <c r="F42" s="17">
        <f t="shared" si="0"/>
        <v>46</v>
      </c>
      <c r="G42" s="16">
        <v>3</v>
      </c>
      <c r="H42" s="16">
        <v>9</v>
      </c>
      <c r="I42" s="16">
        <v>8</v>
      </c>
      <c r="J42" s="16">
        <v>2</v>
      </c>
      <c r="K42" s="17">
        <f t="shared" si="1"/>
        <v>22</v>
      </c>
      <c r="L42" s="17">
        <f t="shared" si="2"/>
        <v>68</v>
      </c>
      <c r="M42" s="18">
        <v>38</v>
      </c>
      <c r="P42">
        <f t="shared" si="19"/>
        <v>18</v>
      </c>
      <c r="U42">
        <f t="shared" si="13"/>
        <v>3</v>
      </c>
      <c r="V42">
        <f t="shared" si="14"/>
        <v>1</v>
      </c>
    </row>
    <row r="43" spans="1:22" ht="12.75">
      <c r="A43">
        <v>43</v>
      </c>
      <c r="B43" s="16"/>
      <c r="C43" s="16" t="s">
        <v>180</v>
      </c>
      <c r="D43" s="16">
        <v>23</v>
      </c>
      <c r="E43" s="16">
        <v>22</v>
      </c>
      <c r="F43" s="17">
        <f t="shared" si="0"/>
        <v>45</v>
      </c>
      <c r="G43" s="16">
        <v>7</v>
      </c>
      <c r="H43" s="16">
        <v>10</v>
      </c>
      <c r="I43" s="16">
        <v>11</v>
      </c>
      <c r="J43" s="16">
        <v>3</v>
      </c>
      <c r="K43" s="17">
        <f t="shared" si="1"/>
        <v>31</v>
      </c>
      <c r="L43" s="17">
        <f t="shared" si="2"/>
        <v>76</v>
      </c>
      <c r="M43" s="18">
        <v>39</v>
      </c>
      <c r="P43">
        <f t="shared" si="19"/>
        <v>10</v>
      </c>
      <c r="U43">
        <f t="shared" si="13"/>
        <v>2</v>
      </c>
      <c r="V43">
        <f t="shared" si="14"/>
        <v>1</v>
      </c>
    </row>
    <row r="44" spans="1:22" ht="12.75">
      <c r="A44">
        <v>44</v>
      </c>
      <c r="B44" s="16"/>
      <c r="C44" s="16" t="s">
        <v>181</v>
      </c>
      <c r="D44" s="16">
        <v>23</v>
      </c>
      <c r="E44" s="16">
        <v>20</v>
      </c>
      <c r="F44" s="17">
        <f t="shared" si="0"/>
        <v>43</v>
      </c>
      <c r="G44" s="16">
        <v>4</v>
      </c>
      <c r="H44" s="16">
        <v>7</v>
      </c>
      <c r="I44" s="16">
        <v>6</v>
      </c>
      <c r="J44" s="16">
        <v>2</v>
      </c>
      <c r="K44" s="17">
        <f t="shared" si="1"/>
        <v>19</v>
      </c>
      <c r="L44" s="17">
        <f t="shared" si="2"/>
        <v>62</v>
      </c>
      <c r="M44" s="18">
        <v>40</v>
      </c>
      <c r="P44">
        <f t="shared" si="19"/>
        <v>6</v>
      </c>
      <c r="U44">
        <f t="shared" si="13"/>
        <v>3</v>
      </c>
      <c r="V44">
        <f t="shared" si="14"/>
        <v>3</v>
      </c>
    </row>
    <row r="45" spans="1:22" ht="12.75">
      <c r="A45">
        <v>45</v>
      </c>
      <c r="B45" s="16"/>
      <c r="C45" s="16" t="s">
        <v>182</v>
      </c>
      <c r="D45" s="16">
        <v>15</v>
      </c>
      <c r="E45" s="16">
        <v>15</v>
      </c>
      <c r="F45" s="17">
        <f t="shared" si="0"/>
        <v>30</v>
      </c>
      <c r="G45" s="16">
        <v>2</v>
      </c>
      <c r="H45" s="16">
        <v>7</v>
      </c>
      <c r="I45" s="16">
        <v>6</v>
      </c>
      <c r="J45" s="16">
        <v>1</v>
      </c>
      <c r="K45" s="17">
        <f t="shared" si="1"/>
        <v>16</v>
      </c>
      <c r="L45" s="17">
        <f t="shared" si="2"/>
        <v>46</v>
      </c>
      <c r="M45" s="18">
        <v>41</v>
      </c>
      <c r="P45">
        <f t="shared" si="19"/>
        <v>11</v>
      </c>
      <c r="U45">
        <f t="shared" si="13"/>
        <v>0</v>
      </c>
      <c r="V45">
        <f t="shared" si="14"/>
        <v>1</v>
      </c>
    </row>
    <row r="46" spans="1:22" ht="12.75">
      <c r="A46">
        <v>46</v>
      </c>
      <c r="B46" s="16"/>
      <c r="C46" s="16" t="s">
        <v>183</v>
      </c>
      <c r="D46" s="16">
        <v>12</v>
      </c>
      <c r="E46" s="16">
        <v>8</v>
      </c>
      <c r="F46" s="17">
        <f t="shared" si="0"/>
        <v>20</v>
      </c>
      <c r="G46" s="16">
        <v>1</v>
      </c>
      <c r="H46" s="16">
        <v>6</v>
      </c>
      <c r="I46" s="16">
        <v>3</v>
      </c>
      <c r="J46" s="16">
        <v>1</v>
      </c>
      <c r="K46" s="17">
        <f t="shared" si="1"/>
        <v>11</v>
      </c>
      <c r="L46" s="17">
        <f t="shared" si="2"/>
        <v>31</v>
      </c>
      <c r="M46" s="18">
        <v>42</v>
      </c>
      <c r="P46">
        <f t="shared" si="19"/>
        <v>10</v>
      </c>
      <c r="U46">
        <f t="shared" si="13"/>
        <v>3</v>
      </c>
      <c r="V46">
        <f t="shared" si="14"/>
        <v>2</v>
      </c>
    </row>
    <row r="47" spans="1:22" ht="12.75">
      <c r="A47">
        <v>47</v>
      </c>
      <c r="B47" s="16"/>
      <c r="C47" s="16" t="s">
        <v>184</v>
      </c>
      <c r="D47" s="16">
        <v>24</v>
      </c>
      <c r="E47" s="16">
        <v>20</v>
      </c>
      <c r="F47" s="17">
        <f t="shared" si="0"/>
        <v>44</v>
      </c>
      <c r="G47" s="16">
        <v>6</v>
      </c>
      <c r="H47" s="16">
        <v>11</v>
      </c>
      <c r="I47" s="16">
        <v>11</v>
      </c>
      <c r="J47" s="16">
        <v>3</v>
      </c>
      <c r="K47" s="17">
        <f t="shared" si="1"/>
        <v>31</v>
      </c>
      <c r="L47" s="17">
        <f t="shared" si="2"/>
        <v>75</v>
      </c>
      <c r="M47" s="18">
        <v>43</v>
      </c>
      <c r="P47">
        <f t="shared" si="19"/>
        <v>5</v>
      </c>
      <c r="U47">
        <f t="shared" si="13"/>
        <v>5</v>
      </c>
      <c r="V47">
        <f t="shared" si="14"/>
        <v>3</v>
      </c>
    </row>
    <row r="48" spans="1:22" ht="12.75">
      <c r="A48">
        <v>48</v>
      </c>
      <c r="B48" s="16"/>
      <c r="C48" s="16" t="s">
        <v>185</v>
      </c>
      <c r="D48" s="16">
        <v>23</v>
      </c>
      <c r="E48" s="16">
        <v>22</v>
      </c>
      <c r="F48" s="17">
        <f t="shared" si="0"/>
        <v>45</v>
      </c>
      <c r="G48" s="16">
        <v>5</v>
      </c>
      <c r="H48" s="16">
        <v>9</v>
      </c>
      <c r="I48" s="16">
        <v>7</v>
      </c>
      <c r="J48" s="16">
        <v>3</v>
      </c>
      <c r="K48" s="17">
        <f t="shared" si="1"/>
        <v>24</v>
      </c>
      <c r="L48" s="17">
        <f t="shared" si="2"/>
        <v>69</v>
      </c>
      <c r="M48" s="18">
        <v>44</v>
      </c>
      <c r="P48">
        <f t="shared" si="19"/>
        <v>5</v>
      </c>
      <c r="U48">
        <f t="shared" si="13"/>
        <v>3</v>
      </c>
      <c r="V48">
        <f t="shared" si="14"/>
        <v>0</v>
      </c>
    </row>
    <row r="49" spans="1:22" ht="12.75">
      <c r="A49">
        <v>49</v>
      </c>
      <c r="B49" s="16"/>
      <c r="C49" s="16" t="s">
        <v>186</v>
      </c>
      <c r="D49" s="16">
        <v>21</v>
      </c>
      <c r="E49" s="16">
        <v>21</v>
      </c>
      <c r="F49" s="17">
        <f t="shared" si="0"/>
        <v>42</v>
      </c>
      <c r="G49" s="16">
        <v>8</v>
      </c>
      <c r="H49" s="16">
        <v>6</v>
      </c>
      <c r="I49" s="16">
        <v>8</v>
      </c>
      <c r="J49" s="16">
        <v>3</v>
      </c>
      <c r="K49" s="17">
        <f t="shared" si="1"/>
        <v>25</v>
      </c>
      <c r="L49" s="17">
        <f t="shared" si="2"/>
        <v>67</v>
      </c>
      <c r="M49" s="18">
        <v>45</v>
      </c>
      <c r="P49">
        <f t="shared" si="19"/>
        <v>3</v>
      </c>
      <c r="U49">
        <f t="shared" si="13"/>
        <v>2</v>
      </c>
      <c r="V49">
        <f t="shared" si="14"/>
        <v>1</v>
      </c>
    </row>
    <row r="50" spans="1:22" ht="12.75">
      <c r="A50">
        <v>50</v>
      </c>
      <c r="B50" s="16"/>
      <c r="C50" s="16" t="s">
        <v>187</v>
      </c>
      <c r="D50" s="16">
        <v>19</v>
      </c>
      <c r="E50" s="16">
        <v>14</v>
      </c>
      <c r="F50" s="17">
        <f t="shared" si="0"/>
        <v>33</v>
      </c>
      <c r="G50" s="16">
        <v>10</v>
      </c>
      <c r="H50" s="16">
        <v>11</v>
      </c>
      <c r="I50" s="16">
        <v>5</v>
      </c>
      <c r="J50" s="16">
        <v>1</v>
      </c>
      <c r="K50" s="17">
        <f t="shared" si="1"/>
        <v>27</v>
      </c>
      <c r="L50" s="17">
        <f t="shared" si="2"/>
        <v>60</v>
      </c>
      <c r="M50" s="18">
        <v>46</v>
      </c>
      <c r="P50">
        <f t="shared" si="19"/>
        <v>7</v>
      </c>
      <c r="U50">
        <f t="shared" si="13"/>
        <v>0</v>
      </c>
      <c r="V50">
        <f t="shared" si="14"/>
        <v>1</v>
      </c>
    </row>
    <row r="51" spans="1:22" ht="12.75">
      <c r="A51">
        <v>51</v>
      </c>
      <c r="B51" s="16"/>
      <c r="C51" s="16" t="s">
        <v>188</v>
      </c>
      <c r="D51" s="16">
        <v>16</v>
      </c>
      <c r="E51" s="16">
        <v>14</v>
      </c>
      <c r="F51" s="17">
        <f t="shared" si="0"/>
        <v>30</v>
      </c>
      <c r="G51" s="16">
        <v>1</v>
      </c>
      <c r="H51" s="16">
        <v>7</v>
      </c>
      <c r="I51" s="16">
        <v>4</v>
      </c>
      <c r="J51" s="16">
        <v>0</v>
      </c>
      <c r="K51" s="17">
        <f t="shared" si="1"/>
        <v>12</v>
      </c>
      <c r="L51" s="17">
        <f t="shared" si="2"/>
        <v>42</v>
      </c>
      <c r="M51" s="18">
        <v>47</v>
      </c>
      <c r="P51">
        <f t="shared" si="19"/>
        <v>1</v>
      </c>
      <c r="U51">
        <f t="shared" si="13"/>
        <v>0</v>
      </c>
      <c r="V51">
        <f t="shared" si="14"/>
        <v>2</v>
      </c>
    </row>
    <row r="52" spans="1:22" ht="12.75">
      <c r="A52">
        <v>52</v>
      </c>
      <c r="B52" s="16"/>
      <c r="C52" s="16" t="s">
        <v>189</v>
      </c>
      <c r="D52" s="16">
        <v>23</v>
      </c>
      <c r="E52" s="16">
        <v>18</v>
      </c>
      <c r="F52" s="17">
        <f t="shared" si="0"/>
        <v>41</v>
      </c>
      <c r="G52" s="16">
        <v>9</v>
      </c>
      <c r="H52" s="16">
        <v>8</v>
      </c>
      <c r="I52" s="16">
        <v>11</v>
      </c>
      <c r="J52" s="16">
        <v>6</v>
      </c>
      <c r="K52" s="17">
        <f t="shared" si="1"/>
        <v>34</v>
      </c>
      <c r="L52" s="17">
        <f t="shared" si="2"/>
        <v>75</v>
      </c>
      <c r="M52" s="18">
        <v>48</v>
      </c>
      <c r="P52">
        <f t="shared" si="19"/>
        <v>0</v>
      </c>
      <c r="U52">
        <f t="shared" si="13"/>
        <v>0</v>
      </c>
      <c r="V52">
        <f t="shared" si="14"/>
        <v>0</v>
      </c>
    </row>
    <row r="53" spans="1:22" ht="12.75">
      <c r="A53">
        <v>53</v>
      </c>
      <c r="B53" s="16"/>
      <c r="C53" s="16" t="s">
        <v>190</v>
      </c>
      <c r="D53" s="16">
        <v>21</v>
      </c>
      <c r="E53" s="16">
        <v>17</v>
      </c>
      <c r="F53" s="17">
        <f t="shared" si="0"/>
        <v>38</v>
      </c>
      <c r="G53" s="16">
        <v>3</v>
      </c>
      <c r="H53" s="16">
        <v>7</v>
      </c>
      <c r="I53" s="16">
        <v>3</v>
      </c>
      <c r="J53" s="16">
        <v>3</v>
      </c>
      <c r="K53" s="17">
        <f t="shared" si="1"/>
        <v>16</v>
      </c>
      <c r="L53" s="17">
        <f t="shared" si="2"/>
        <v>54</v>
      </c>
      <c r="M53" s="18">
        <v>49</v>
      </c>
      <c r="P53">
        <f t="shared" si="19"/>
        <v>0</v>
      </c>
      <c r="U53">
        <f t="shared" si="13"/>
        <v>2</v>
      </c>
      <c r="V53">
        <f t="shared" si="14"/>
        <v>0</v>
      </c>
    </row>
    <row r="54" spans="1:22" ht="12.75">
      <c r="A54">
        <v>54</v>
      </c>
      <c r="B54" s="16"/>
      <c r="C54" s="16" t="s">
        <v>191</v>
      </c>
      <c r="D54" s="16">
        <v>25</v>
      </c>
      <c r="E54" s="16">
        <v>18</v>
      </c>
      <c r="F54" s="17">
        <f t="shared" si="0"/>
        <v>43</v>
      </c>
      <c r="G54" s="16">
        <v>4</v>
      </c>
      <c r="H54" s="16">
        <v>9</v>
      </c>
      <c r="I54" s="16">
        <v>6</v>
      </c>
      <c r="J54" s="16">
        <v>3</v>
      </c>
      <c r="K54" s="17">
        <f t="shared" si="1"/>
        <v>22</v>
      </c>
      <c r="L54" s="17">
        <f t="shared" si="2"/>
        <v>65</v>
      </c>
      <c r="M54" s="18">
        <v>50</v>
      </c>
      <c r="P54">
        <f t="shared" si="19"/>
        <v>1</v>
      </c>
      <c r="U54">
        <f t="shared" si="13"/>
        <v>0</v>
      </c>
      <c r="V54">
        <f t="shared" si="14"/>
        <v>2</v>
      </c>
    </row>
    <row r="55" spans="1:22" ht="12.75">
      <c r="A55">
        <v>55</v>
      </c>
      <c r="B55" s="16"/>
      <c r="C55" s="16" t="s">
        <v>192</v>
      </c>
      <c r="D55" s="16">
        <v>18</v>
      </c>
      <c r="E55" s="16">
        <v>20</v>
      </c>
      <c r="F55" s="17">
        <f t="shared" si="0"/>
        <v>38</v>
      </c>
      <c r="G55" s="16">
        <v>4</v>
      </c>
      <c r="H55" s="16">
        <v>9</v>
      </c>
      <c r="I55" s="16">
        <v>8</v>
      </c>
      <c r="J55" s="16">
        <v>3</v>
      </c>
      <c r="K55" s="17">
        <f t="shared" si="1"/>
        <v>24</v>
      </c>
      <c r="L55" s="17">
        <f t="shared" si="2"/>
        <v>62</v>
      </c>
      <c r="M55" s="18">
        <v>51</v>
      </c>
      <c r="V55">
        <f aca="true" t="shared" si="20" ref="V55:V86">COUNTIF(L$4:L$145,$M55)</f>
        <v>4</v>
      </c>
    </row>
    <row r="56" spans="1:22" ht="12.75">
      <c r="A56">
        <v>56</v>
      </c>
      <c r="B56" s="16"/>
      <c r="C56" s="16" t="s">
        <v>193</v>
      </c>
      <c r="D56" s="16">
        <v>17</v>
      </c>
      <c r="E56" s="16">
        <v>13</v>
      </c>
      <c r="F56" s="17">
        <f t="shared" si="0"/>
        <v>30</v>
      </c>
      <c r="G56" s="16">
        <v>3</v>
      </c>
      <c r="H56" s="16">
        <v>6</v>
      </c>
      <c r="I56" s="16">
        <v>7</v>
      </c>
      <c r="J56" s="16">
        <v>1</v>
      </c>
      <c r="K56" s="17">
        <f t="shared" si="1"/>
        <v>17</v>
      </c>
      <c r="L56" s="17">
        <f t="shared" si="2"/>
        <v>47</v>
      </c>
      <c r="M56" s="18">
        <v>52</v>
      </c>
      <c r="V56">
        <f t="shared" si="20"/>
        <v>1</v>
      </c>
    </row>
    <row r="57" spans="1:22" ht="12.75">
      <c r="A57">
        <v>57</v>
      </c>
      <c r="B57" s="16"/>
      <c r="C57" s="16" t="s">
        <v>194</v>
      </c>
      <c r="D57" s="16">
        <v>24</v>
      </c>
      <c r="E57" s="16">
        <v>22</v>
      </c>
      <c r="F57" s="17">
        <f t="shared" si="0"/>
        <v>46</v>
      </c>
      <c r="G57" s="16">
        <v>10</v>
      </c>
      <c r="H57" s="16">
        <v>11</v>
      </c>
      <c r="I57" s="16">
        <v>8</v>
      </c>
      <c r="J57" s="16">
        <v>5</v>
      </c>
      <c r="K57" s="17">
        <f t="shared" si="1"/>
        <v>34</v>
      </c>
      <c r="L57" s="17">
        <f t="shared" si="2"/>
        <v>80</v>
      </c>
      <c r="M57" s="18">
        <v>53</v>
      </c>
      <c r="V57">
        <f t="shared" si="20"/>
        <v>2</v>
      </c>
    </row>
    <row r="58" spans="1:22" ht="12.75">
      <c r="A58">
        <v>58</v>
      </c>
      <c r="B58" s="16"/>
      <c r="C58" s="16" t="s">
        <v>195</v>
      </c>
      <c r="D58" s="16">
        <v>22</v>
      </c>
      <c r="E58" s="16">
        <v>13</v>
      </c>
      <c r="F58" s="17">
        <f t="shared" si="0"/>
        <v>35</v>
      </c>
      <c r="G58" s="16">
        <v>4</v>
      </c>
      <c r="H58" s="16">
        <v>8</v>
      </c>
      <c r="I58" s="16">
        <v>5</v>
      </c>
      <c r="J58" s="16">
        <v>3</v>
      </c>
      <c r="K58" s="17">
        <f t="shared" si="1"/>
        <v>20</v>
      </c>
      <c r="L58" s="17">
        <f t="shared" si="2"/>
        <v>55</v>
      </c>
      <c r="M58" s="18">
        <v>54</v>
      </c>
      <c r="V58">
        <f t="shared" si="20"/>
        <v>2</v>
      </c>
    </row>
    <row r="59" spans="1:22" ht="12.75">
      <c r="A59">
        <v>59</v>
      </c>
      <c r="B59" s="16"/>
      <c r="C59" s="16" t="s">
        <v>196</v>
      </c>
      <c r="D59" s="16">
        <v>23</v>
      </c>
      <c r="E59" s="16">
        <v>18</v>
      </c>
      <c r="F59" s="17">
        <f t="shared" si="0"/>
        <v>41</v>
      </c>
      <c r="G59" s="16">
        <v>14</v>
      </c>
      <c r="H59" s="16">
        <v>10</v>
      </c>
      <c r="I59" s="16">
        <v>12</v>
      </c>
      <c r="J59" s="16">
        <v>8</v>
      </c>
      <c r="K59" s="17">
        <f t="shared" si="1"/>
        <v>44</v>
      </c>
      <c r="L59" s="17">
        <f t="shared" si="2"/>
        <v>85</v>
      </c>
      <c r="M59" s="18">
        <v>55</v>
      </c>
      <c r="V59">
        <f t="shared" si="20"/>
        <v>2</v>
      </c>
    </row>
    <row r="60" spans="1:22" ht="12.75">
      <c r="A60">
        <v>60</v>
      </c>
      <c r="B60" s="16"/>
      <c r="C60" s="16" t="s">
        <v>197</v>
      </c>
      <c r="D60" s="16">
        <v>19</v>
      </c>
      <c r="E60" s="16">
        <v>12</v>
      </c>
      <c r="F60" s="17">
        <f t="shared" si="0"/>
        <v>31</v>
      </c>
      <c r="G60" s="16">
        <v>3</v>
      </c>
      <c r="H60" s="16">
        <v>9</v>
      </c>
      <c r="I60" s="16">
        <v>6</v>
      </c>
      <c r="J60" s="16">
        <v>2</v>
      </c>
      <c r="K60" s="17">
        <f t="shared" si="1"/>
        <v>20</v>
      </c>
      <c r="L60" s="17">
        <f t="shared" si="2"/>
        <v>51</v>
      </c>
      <c r="M60" s="18">
        <v>56</v>
      </c>
      <c r="V60">
        <f t="shared" si="20"/>
        <v>2</v>
      </c>
    </row>
    <row r="61" spans="1:22" ht="12.75">
      <c r="A61">
        <v>61</v>
      </c>
      <c r="B61" s="16"/>
      <c r="C61" s="16" t="s">
        <v>198</v>
      </c>
      <c r="D61" s="16">
        <v>14</v>
      </c>
      <c r="E61" s="16">
        <v>13</v>
      </c>
      <c r="F61" s="17">
        <f t="shared" si="0"/>
        <v>27</v>
      </c>
      <c r="G61" s="99">
        <v>6</v>
      </c>
      <c r="H61" s="16">
        <v>9</v>
      </c>
      <c r="I61" s="16">
        <v>8</v>
      </c>
      <c r="J61" s="16">
        <v>3</v>
      </c>
      <c r="K61" s="17">
        <f t="shared" si="1"/>
        <v>26</v>
      </c>
      <c r="L61" s="17">
        <f t="shared" si="2"/>
        <v>53</v>
      </c>
      <c r="M61" s="18">
        <v>57</v>
      </c>
      <c r="V61">
        <f t="shared" si="20"/>
        <v>6</v>
      </c>
    </row>
    <row r="62" spans="1:22" ht="12.75">
      <c r="A62">
        <v>62</v>
      </c>
      <c r="B62" s="16"/>
      <c r="C62" s="16" t="s">
        <v>199</v>
      </c>
      <c r="D62" s="16">
        <v>23</v>
      </c>
      <c r="E62" s="16">
        <v>15</v>
      </c>
      <c r="F62" s="17">
        <f t="shared" si="0"/>
        <v>38</v>
      </c>
      <c r="G62" s="16">
        <v>7</v>
      </c>
      <c r="H62" s="16">
        <v>10</v>
      </c>
      <c r="I62" s="16">
        <v>9</v>
      </c>
      <c r="J62" s="16">
        <v>3</v>
      </c>
      <c r="K62" s="17">
        <f t="shared" si="1"/>
        <v>29</v>
      </c>
      <c r="L62" s="17">
        <f t="shared" si="2"/>
        <v>67</v>
      </c>
      <c r="M62" s="18">
        <v>58</v>
      </c>
      <c r="V62">
        <f t="shared" si="20"/>
        <v>2</v>
      </c>
    </row>
    <row r="63" spans="1:22" ht="12.75">
      <c r="A63">
        <v>63</v>
      </c>
      <c r="B63" s="16"/>
      <c r="C63" s="16" t="s">
        <v>200</v>
      </c>
      <c r="D63" s="16">
        <v>5</v>
      </c>
      <c r="E63" s="16">
        <v>5</v>
      </c>
      <c r="F63" s="17">
        <f t="shared" si="0"/>
        <v>10</v>
      </c>
      <c r="G63" s="16">
        <v>2</v>
      </c>
      <c r="H63" s="16">
        <v>4</v>
      </c>
      <c r="I63" s="16">
        <v>4</v>
      </c>
      <c r="J63" s="16">
        <v>2</v>
      </c>
      <c r="K63" s="17">
        <f t="shared" si="1"/>
        <v>12</v>
      </c>
      <c r="L63" s="17">
        <f t="shared" si="2"/>
        <v>22</v>
      </c>
      <c r="M63" s="18">
        <v>59</v>
      </c>
      <c r="V63">
        <f t="shared" si="20"/>
        <v>6</v>
      </c>
    </row>
    <row r="64" spans="1:22" ht="12.75">
      <c r="A64">
        <v>64</v>
      </c>
      <c r="B64" s="16"/>
      <c r="C64" s="16" t="s">
        <v>201</v>
      </c>
      <c r="D64" s="16">
        <v>21</v>
      </c>
      <c r="E64" s="16">
        <v>11</v>
      </c>
      <c r="F64" s="17">
        <f t="shared" si="0"/>
        <v>32</v>
      </c>
      <c r="G64" s="16">
        <v>4</v>
      </c>
      <c r="H64" s="16">
        <v>11</v>
      </c>
      <c r="I64" s="16">
        <v>10</v>
      </c>
      <c r="J64" s="16">
        <v>2</v>
      </c>
      <c r="K64" s="17">
        <f t="shared" si="1"/>
        <v>27</v>
      </c>
      <c r="L64" s="17">
        <f t="shared" si="2"/>
        <v>59</v>
      </c>
      <c r="M64" s="18">
        <v>60</v>
      </c>
      <c r="V64">
        <f t="shared" si="20"/>
        <v>5</v>
      </c>
    </row>
    <row r="65" spans="1:22" ht="12.75">
      <c r="A65">
        <v>65</v>
      </c>
      <c r="B65" s="16"/>
      <c r="C65" s="16" t="s">
        <v>202</v>
      </c>
      <c r="D65" s="16">
        <v>25</v>
      </c>
      <c r="E65" s="16">
        <v>21</v>
      </c>
      <c r="F65" s="17">
        <f t="shared" si="0"/>
        <v>46</v>
      </c>
      <c r="G65" s="16">
        <v>14</v>
      </c>
      <c r="H65" s="16">
        <v>11</v>
      </c>
      <c r="I65" s="16">
        <v>10</v>
      </c>
      <c r="J65" s="16">
        <v>2</v>
      </c>
      <c r="K65" s="17">
        <f t="shared" si="1"/>
        <v>37</v>
      </c>
      <c r="L65" s="17">
        <f t="shared" si="2"/>
        <v>83</v>
      </c>
      <c r="M65" s="18">
        <v>61</v>
      </c>
      <c r="V65">
        <f t="shared" si="20"/>
        <v>3</v>
      </c>
    </row>
    <row r="66" spans="1:22" ht="12.75">
      <c r="A66">
        <v>66</v>
      </c>
      <c r="B66" s="16"/>
      <c r="C66" s="16" t="s">
        <v>203</v>
      </c>
      <c r="D66" s="16">
        <v>24</v>
      </c>
      <c r="E66" s="16">
        <v>18</v>
      </c>
      <c r="F66" s="17">
        <f t="shared" si="0"/>
        <v>42</v>
      </c>
      <c r="G66" s="16">
        <v>7</v>
      </c>
      <c r="H66" s="16">
        <v>9</v>
      </c>
      <c r="I66" s="16">
        <v>10</v>
      </c>
      <c r="J66" s="16">
        <v>3</v>
      </c>
      <c r="K66" s="17">
        <f t="shared" si="1"/>
        <v>29</v>
      </c>
      <c r="L66" s="17">
        <f t="shared" si="2"/>
        <v>71</v>
      </c>
      <c r="M66" s="18">
        <v>62</v>
      </c>
      <c r="V66">
        <f t="shared" si="20"/>
        <v>5</v>
      </c>
    </row>
    <row r="67" spans="1:22" ht="12.75">
      <c r="A67">
        <v>67</v>
      </c>
      <c r="B67" s="16"/>
      <c r="C67" s="16" t="s">
        <v>126</v>
      </c>
      <c r="D67" s="16">
        <v>21</v>
      </c>
      <c r="E67" s="16">
        <v>17</v>
      </c>
      <c r="F67" s="17">
        <f t="shared" si="0"/>
        <v>38</v>
      </c>
      <c r="G67" s="16">
        <v>9</v>
      </c>
      <c r="H67" s="16">
        <v>10</v>
      </c>
      <c r="I67" s="16">
        <v>8</v>
      </c>
      <c r="J67" s="16">
        <v>1</v>
      </c>
      <c r="K67" s="17">
        <f t="shared" si="1"/>
        <v>28</v>
      </c>
      <c r="L67" s="17">
        <f t="shared" si="2"/>
        <v>66</v>
      </c>
      <c r="M67" s="18">
        <v>63</v>
      </c>
      <c r="V67">
        <f t="shared" si="20"/>
        <v>4</v>
      </c>
    </row>
    <row r="68" spans="1:22" ht="12.75">
      <c r="A68">
        <v>68</v>
      </c>
      <c r="B68" s="16"/>
      <c r="C68" s="16" t="s">
        <v>204</v>
      </c>
      <c r="D68" s="16">
        <v>24</v>
      </c>
      <c r="E68" s="16">
        <v>22</v>
      </c>
      <c r="F68" s="17">
        <f aca="true" t="shared" si="21" ref="F68:F131">IF(ISBLANK($C68),"",SUM(D68:E68))</f>
        <v>46</v>
      </c>
      <c r="G68" s="16">
        <v>8</v>
      </c>
      <c r="H68" s="16">
        <v>9</v>
      </c>
      <c r="I68" s="16">
        <v>8</v>
      </c>
      <c r="J68" s="16">
        <v>3</v>
      </c>
      <c r="K68" s="17">
        <f aca="true" t="shared" si="22" ref="K68:K131">IF(ISBLANK($C68),"",SUM(G68:J68))</f>
        <v>28</v>
      </c>
      <c r="L68" s="17">
        <f aca="true" t="shared" si="23" ref="L68:L131">IF(ISBLANK($C68),"",F68+K68)</f>
        <v>74</v>
      </c>
      <c r="M68" s="18">
        <v>64</v>
      </c>
      <c r="V68">
        <f t="shared" si="20"/>
        <v>3</v>
      </c>
    </row>
    <row r="69" spans="1:22" ht="12.75">
      <c r="A69">
        <v>69</v>
      </c>
      <c r="B69" s="16"/>
      <c r="C69" s="16" t="s">
        <v>205</v>
      </c>
      <c r="D69" s="16">
        <v>22</v>
      </c>
      <c r="E69" s="16">
        <v>16</v>
      </c>
      <c r="F69" s="17">
        <f t="shared" si="21"/>
        <v>38</v>
      </c>
      <c r="G69" s="16">
        <v>10</v>
      </c>
      <c r="H69" s="16">
        <v>11</v>
      </c>
      <c r="I69" s="16">
        <v>14</v>
      </c>
      <c r="J69" s="16">
        <v>4</v>
      </c>
      <c r="K69" s="17">
        <f t="shared" si="22"/>
        <v>39</v>
      </c>
      <c r="L69" s="17">
        <f t="shared" si="23"/>
        <v>77</v>
      </c>
      <c r="M69" s="18">
        <v>65</v>
      </c>
      <c r="V69">
        <f t="shared" si="20"/>
        <v>2</v>
      </c>
    </row>
    <row r="70" spans="1:22" ht="12.75">
      <c r="A70">
        <v>70</v>
      </c>
      <c r="B70" s="16"/>
      <c r="C70" s="16" t="s">
        <v>206</v>
      </c>
      <c r="D70" s="16">
        <v>22</v>
      </c>
      <c r="E70" s="16">
        <v>17</v>
      </c>
      <c r="F70" s="17">
        <f t="shared" si="21"/>
        <v>39</v>
      </c>
      <c r="G70" s="16">
        <v>5</v>
      </c>
      <c r="H70" s="16">
        <v>7</v>
      </c>
      <c r="I70" s="16">
        <v>3</v>
      </c>
      <c r="J70" s="16">
        <v>2</v>
      </c>
      <c r="K70" s="17">
        <f t="shared" si="22"/>
        <v>17</v>
      </c>
      <c r="L70" s="17">
        <f t="shared" si="23"/>
        <v>56</v>
      </c>
      <c r="M70" s="18">
        <v>66</v>
      </c>
      <c r="V70">
        <f t="shared" si="20"/>
        <v>2</v>
      </c>
    </row>
    <row r="71" spans="1:22" ht="12.75">
      <c r="A71">
        <v>71</v>
      </c>
      <c r="B71" s="16"/>
      <c r="C71" s="16" t="s">
        <v>207</v>
      </c>
      <c r="D71" s="16">
        <v>21</v>
      </c>
      <c r="E71" s="16">
        <v>22</v>
      </c>
      <c r="F71" s="17">
        <f t="shared" si="21"/>
        <v>43</v>
      </c>
      <c r="G71" s="16">
        <v>3</v>
      </c>
      <c r="H71" s="16">
        <v>6</v>
      </c>
      <c r="I71" s="16">
        <v>9</v>
      </c>
      <c r="J71" s="16">
        <v>0</v>
      </c>
      <c r="K71" s="17">
        <f t="shared" si="22"/>
        <v>18</v>
      </c>
      <c r="L71" s="17">
        <f t="shared" si="23"/>
        <v>61</v>
      </c>
      <c r="M71" s="18">
        <v>67</v>
      </c>
      <c r="V71">
        <f t="shared" si="20"/>
        <v>4</v>
      </c>
    </row>
    <row r="72" spans="1:22" ht="12.75">
      <c r="A72">
        <v>72</v>
      </c>
      <c r="B72" s="16"/>
      <c r="C72" s="16" t="s">
        <v>208</v>
      </c>
      <c r="D72" s="16">
        <v>16</v>
      </c>
      <c r="E72" s="16">
        <v>12</v>
      </c>
      <c r="F72" s="17">
        <f t="shared" si="21"/>
        <v>28</v>
      </c>
      <c r="G72" s="16">
        <v>4</v>
      </c>
      <c r="H72" s="16">
        <v>9</v>
      </c>
      <c r="I72" s="16">
        <v>4</v>
      </c>
      <c r="J72" s="16">
        <v>0</v>
      </c>
      <c r="K72" s="17">
        <f t="shared" si="22"/>
        <v>17</v>
      </c>
      <c r="L72" s="17">
        <f t="shared" si="23"/>
        <v>45</v>
      </c>
      <c r="M72" s="18">
        <v>68</v>
      </c>
      <c r="V72">
        <f t="shared" si="20"/>
        <v>3</v>
      </c>
    </row>
    <row r="73" spans="1:22" ht="12.75">
      <c r="A73">
        <v>73</v>
      </c>
      <c r="B73" s="16"/>
      <c r="C73" s="16" t="s">
        <v>209</v>
      </c>
      <c r="D73" s="16">
        <v>23</v>
      </c>
      <c r="E73" s="16">
        <v>21</v>
      </c>
      <c r="F73" s="17">
        <f t="shared" si="21"/>
        <v>44</v>
      </c>
      <c r="G73" s="16">
        <v>9</v>
      </c>
      <c r="H73" s="16">
        <v>11</v>
      </c>
      <c r="I73" s="16">
        <v>11</v>
      </c>
      <c r="J73" s="16">
        <v>5</v>
      </c>
      <c r="K73" s="17">
        <f t="shared" si="22"/>
        <v>36</v>
      </c>
      <c r="L73" s="17">
        <f t="shared" si="23"/>
        <v>80</v>
      </c>
      <c r="M73" s="18">
        <v>69</v>
      </c>
      <c r="V73">
        <f t="shared" si="20"/>
        <v>5</v>
      </c>
    </row>
    <row r="74" spans="1:22" ht="12.75">
      <c r="A74">
        <v>74</v>
      </c>
      <c r="B74" s="16"/>
      <c r="C74" s="16" t="s">
        <v>210</v>
      </c>
      <c r="D74" s="16">
        <v>15</v>
      </c>
      <c r="E74" s="16">
        <v>12</v>
      </c>
      <c r="F74" s="17">
        <f t="shared" si="21"/>
        <v>27</v>
      </c>
      <c r="G74" s="16">
        <v>5</v>
      </c>
      <c r="H74" s="16">
        <v>5</v>
      </c>
      <c r="I74" s="16">
        <v>4</v>
      </c>
      <c r="J74" s="16">
        <v>2</v>
      </c>
      <c r="K74" s="17">
        <f t="shared" si="22"/>
        <v>16</v>
      </c>
      <c r="L74" s="17">
        <f t="shared" si="23"/>
        <v>43</v>
      </c>
      <c r="M74" s="18">
        <v>70</v>
      </c>
      <c r="V74">
        <f t="shared" si="20"/>
        <v>3</v>
      </c>
    </row>
    <row r="75" spans="1:22" ht="12.75">
      <c r="A75">
        <v>75</v>
      </c>
      <c r="B75" s="16"/>
      <c r="C75" s="16" t="s">
        <v>211</v>
      </c>
      <c r="D75" s="16">
        <v>23</v>
      </c>
      <c r="E75" s="16">
        <v>15</v>
      </c>
      <c r="F75" s="17">
        <f t="shared" si="21"/>
        <v>38</v>
      </c>
      <c r="G75" s="16">
        <v>9</v>
      </c>
      <c r="H75" s="16">
        <v>11</v>
      </c>
      <c r="I75" s="16">
        <v>13</v>
      </c>
      <c r="J75" s="16">
        <v>3</v>
      </c>
      <c r="K75" s="17">
        <f t="shared" si="22"/>
        <v>36</v>
      </c>
      <c r="L75" s="17">
        <f t="shared" si="23"/>
        <v>74</v>
      </c>
      <c r="M75" s="18">
        <v>71</v>
      </c>
      <c r="V75">
        <f t="shared" si="20"/>
        <v>5</v>
      </c>
    </row>
    <row r="76" spans="1:22" ht="12.75">
      <c r="A76">
        <v>76</v>
      </c>
      <c r="B76" s="16"/>
      <c r="C76" s="16" t="s">
        <v>212</v>
      </c>
      <c r="D76" s="16">
        <v>24</v>
      </c>
      <c r="E76" s="16">
        <v>22</v>
      </c>
      <c r="F76" s="17">
        <f t="shared" si="21"/>
        <v>46</v>
      </c>
      <c r="G76" s="16">
        <v>8</v>
      </c>
      <c r="H76" s="16">
        <v>9</v>
      </c>
      <c r="I76" s="16">
        <v>9</v>
      </c>
      <c r="J76" s="16">
        <v>4</v>
      </c>
      <c r="K76" s="17">
        <f t="shared" si="22"/>
        <v>30</v>
      </c>
      <c r="L76" s="17">
        <f t="shared" si="23"/>
        <v>76</v>
      </c>
      <c r="M76" s="18">
        <v>72</v>
      </c>
      <c r="V76">
        <f t="shared" si="20"/>
        <v>2</v>
      </c>
    </row>
    <row r="77" spans="1:22" ht="12.75">
      <c r="A77">
        <v>77</v>
      </c>
      <c r="B77" s="16"/>
      <c r="C77" s="16" t="s">
        <v>213</v>
      </c>
      <c r="D77" s="16">
        <v>20</v>
      </c>
      <c r="E77" s="16">
        <v>18</v>
      </c>
      <c r="F77" s="17">
        <f t="shared" si="21"/>
        <v>38</v>
      </c>
      <c r="G77" s="16">
        <v>6</v>
      </c>
      <c r="H77" s="16">
        <v>8</v>
      </c>
      <c r="I77" s="16">
        <v>4</v>
      </c>
      <c r="J77" s="16">
        <v>2</v>
      </c>
      <c r="K77" s="17">
        <f t="shared" si="22"/>
        <v>20</v>
      </c>
      <c r="L77" s="17">
        <f t="shared" si="23"/>
        <v>58</v>
      </c>
      <c r="M77" s="18">
        <v>73</v>
      </c>
      <c r="V77">
        <f t="shared" si="20"/>
        <v>2</v>
      </c>
    </row>
    <row r="78" spans="1:22" ht="12.75">
      <c r="A78">
        <v>78</v>
      </c>
      <c r="B78" s="16"/>
      <c r="C78" s="16" t="s">
        <v>214</v>
      </c>
      <c r="D78" s="16">
        <v>27</v>
      </c>
      <c r="E78" s="16">
        <v>17</v>
      </c>
      <c r="F78" s="17">
        <f t="shared" si="21"/>
        <v>44</v>
      </c>
      <c r="G78" s="16">
        <v>8</v>
      </c>
      <c r="H78" s="16">
        <v>10</v>
      </c>
      <c r="I78" s="16">
        <v>9</v>
      </c>
      <c r="J78" s="16">
        <v>4</v>
      </c>
      <c r="K78" s="17">
        <f t="shared" si="22"/>
        <v>31</v>
      </c>
      <c r="L78" s="17">
        <f t="shared" si="23"/>
        <v>75</v>
      </c>
      <c r="M78" s="18">
        <v>74</v>
      </c>
      <c r="V78">
        <f t="shared" si="20"/>
        <v>5</v>
      </c>
    </row>
    <row r="79" spans="1:22" ht="12.75">
      <c r="A79">
        <v>79</v>
      </c>
      <c r="B79" s="16"/>
      <c r="C79" s="16" t="s">
        <v>215</v>
      </c>
      <c r="D79" s="16">
        <v>23</v>
      </c>
      <c r="E79" s="16">
        <v>19</v>
      </c>
      <c r="F79" s="17">
        <f t="shared" si="21"/>
        <v>42</v>
      </c>
      <c r="G79" s="16">
        <v>9</v>
      </c>
      <c r="H79" s="16">
        <v>5</v>
      </c>
      <c r="I79" s="16">
        <v>7</v>
      </c>
      <c r="J79" s="16">
        <v>4</v>
      </c>
      <c r="K79" s="17">
        <f t="shared" si="22"/>
        <v>25</v>
      </c>
      <c r="L79" s="17">
        <f t="shared" si="23"/>
        <v>67</v>
      </c>
      <c r="M79" s="18">
        <v>75</v>
      </c>
      <c r="V79">
        <f t="shared" si="20"/>
        <v>3</v>
      </c>
    </row>
    <row r="80" spans="1:22" ht="12.75">
      <c r="A80">
        <v>80</v>
      </c>
      <c r="B80" s="16"/>
      <c r="C80" s="16" t="s">
        <v>216</v>
      </c>
      <c r="D80" s="16">
        <v>22</v>
      </c>
      <c r="E80" s="16">
        <v>17</v>
      </c>
      <c r="F80" s="17">
        <f t="shared" si="21"/>
        <v>39</v>
      </c>
      <c r="G80" s="16">
        <v>13</v>
      </c>
      <c r="H80" s="16">
        <v>11</v>
      </c>
      <c r="I80" s="16">
        <v>11</v>
      </c>
      <c r="J80" s="16">
        <v>8</v>
      </c>
      <c r="K80" s="17">
        <f t="shared" si="22"/>
        <v>43</v>
      </c>
      <c r="L80" s="17">
        <f t="shared" si="23"/>
        <v>82</v>
      </c>
      <c r="M80" s="18">
        <v>76</v>
      </c>
      <c r="V80">
        <f t="shared" si="20"/>
        <v>5</v>
      </c>
    </row>
    <row r="81" spans="1:22" ht="12.75">
      <c r="A81">
        <v>81</v>
      </c>
      <c r="B81" s="16"/>
      <c r="C81" s="16" t="s">
        <v>217</v>
      </c>
      <c r="D81" s="16">
        <v>22</v>
      </c>
      <c r="E81" s="16">
        <v>20</v>
      </c>
      <c r="F81" s="17">
        <f t="shared" si="21"/>
        <v>42</v>
      </c>
      <c r="G81" s="16">
        <v>10</v>
      </c>
      <c r="H81" s="16">
        <v>8</v>
      </c>
      <c r="I81" s="16">
        <v>9</v>
      </c>
      <c r="J81" s="16">
        <v>2</v>
      </c>
      <c r="K81" s="17">
        <f t="shared" si="22"/>
        <v>29</v>
      </c>
      <c r="L81" s="17">
        <f t="shared" si="23"/>
        <v>71</v>
      </c>
      <c r="M81" s="18">
        <v>77</v>
      </c>
      <c r="V81">
        <f t="shared" si="20"/>
        <v>5</v>
      </c>
    </row>
    <row r="82" spans="1:22" ht="12.75">
      <c r="A82">
        <v>82</v>
      </c>
      <c r="B82" s="16"/>
      <c r="C82" s="16" t="s">
        <v>218</v>
      </c>
      <c r="D82" s="16">
        <v>24</v>
      </c>
      <c r="E82" s="16">
        <v>18</v>
      </c>
      <c r="F82" s="17">
        <f t="shared" si="21"/>
        <v>42</v>
      </c>
      <c r="G82" s="16">
        <v>9</v>
      </c>
      <c r="H82" s="16">
        <v>11</v>
      </c>
      <c r="I82" s="16">
        <v>9</v>
      </c>
      <c r="J82" s="16">
        <v>5</v>
      </c>
      <c r="K82" s="17">
        <f t="shared" si="22"/>
        <v>34</v>
      </c>
      <c r="L82" s="17">
        <f t="shared" si="23"/>
        <v>76</v>
      </c>
      <c r="M82" s="18">
        <v>78</v>
      </c>
      <c r="V82">
        <f t="shared" si="20"/>
        <v>1</v>
      </c>
    </row>
    <row r="83" spans="1:22" ht="12.75">
      <c r="A83">
        <v>83</v>
      </c>
      <c r="B83" s="16"/>
      <c r="C83" s="16" t="s">
        <v>219</v>
      </c>
      <c r="D83" s="16">
        <v>19</v>
      </c>
      <c r="E83" s="16">
        <v>18</v>
      </c>
      <c r="F83" s="17">
        <f t="shared" si="21"/>
        <v>37</v>
      </c>
      <c r="G83" s="16">
        <v>10</v>
      </c>
      <c r="H83" s="16">
        <v>10</v>
      </c>
      <c r="I83" s="16">
        <v>10</v>
      </c>
      <c r="J83" s="16">
        <v>5</v>
      </c>
      <c r="K83" s="17">
        <f t="shared" si="22"/>
        <v>35</v>
      </c>
      <c r="L83" s="17">
        <f t="shared" si="23"/>
        <v>72</v>
      </c>
      <c r="M83" s="18">
        <v>79</v>
      </c>
      <c r="V83">
        <f t="shared" si="20"/>
        <v>4</v>
      </c>
    </row>
    <row r="84" spans="1:22" ht="12.75">
      <c r="A84">
        <v>84</v>
      </c>
      <c r="B84" s="16"/>
      <c r="C84" s="16" t="s">
        <v>220</v>
      </c>
      <c r="D84" s="16">
        <v>12</v>
      </c>
      <c r="E84" s="16">
        <v>13</v>
      </c>
      <c r="F84" s="17">
        <f t="shared" si="21"/>
        <v>25</v>
      </c>
      <c r="G84" s="16">
        <v>4</v>
      </c>
      <c r="H84" s="16">
        <v>5</v>
      </c>
      <c r="I84" s="16">
        <v>3</v>
      </c>
      <c r="J84" s="16">
        <v>2</v>
      </c>
      <c r="K84" s="17">
        <f t="shared" si="22"/>
        <v>14</v>
      </c>
      <c r="L84" s="17">
        <f t="shared" si="23"/>
        <v>39</v>
      </c>
      <c r="M84" s="18">
        <v>80</v>
      </c>
      <c r="V84">
        <f t="shared" si="20"/>
        <v>2</v>
      </c>
    </row>
    <row r="85" spans="1:22" ht="12.75">
      <c r="A85">
        <v>85</v>
      </c>
      <c r="B85" s="16"/>
      <c r="C85" s="16" t="s">
        <v>221</v>
      </c>
      <c r="D85" s="16">
        <v>19</v>
      </c>
      <c r="E85" s="16">
        <v>14</v>
      </c>
      <c r="F85" s="17">
        <f t="shared" si="21"/>
        <v>33</v>
      </c>
      <c r="G85" s="16">
        <v>7</v>
      </c>
      <c r="H85" s="16">
        <v>8</v>
      </c>
      <c r="I85" s="16">
        <v>8</v>
      </c>
      <c r="J85" s="16">
        <v>4</v>
      </c>
      <c r="K85" s="17">
        <f t="shared" si="22"/>
        <v>27</v>
      </c>
      <c r="L85" s="17">
        <f t="shared" si="23"/>
        <v>60</v>
      </c>
      <c r="M85" s="18">
        <v>81</v>
      </c>
      <c r="V85">
        <f t="shared" si="20"/>
        <v>3</v>
      </c>
    </row>
    <row r="86" spans="1:22" ht="12.75">
      <c r="A86">
        <v>86</v>
      </c>
      <c r="B86" s="16"/>
      <c r="C86" s="16" t="s">
        <v>222</v>
      </c>
      <c r="D86" s="16">
        <v>21</v>
      </c>
      <c r="E86" s="16">
        <v>16</v>
      </c>
      <c r="F86" s="17">
        <f t="shared" si="21"/>
        <v>37</v>
      </c>
      <c r="G86" s="16">
        <v>8</v>
      </c>
      <c r="H86" s="16">
        <v>11</v>
      </c>
      <c r="I86" s="16">
        <v>6</v>
      </c>
      <c r="J86" s="16">
        <v>7</v>
      </c>
      <c r="K86" s="17">
        <f t="shared" si="22"/>
        <v>32</v>
      </c>
      <c r="L86" s="17">
        <f t="shared" si="23"/>
        <v>69</v>
      </c>
      <c r="M86" s="18">
        <v>82</v>
      </c>
      <c r="V86">
        <f t="shared" si="20"/>
        <v>2</v>
      </c>
    </row>
    <row r="87" spans="1:22" ht="12.75">
      <c r="A87">
        <v>87</v>
      </c>
      <c r="B87" s="16"/>
      <c r="C87" s="16" t="s">
        <v>223</v>
      </c>
      <c r="D87" s="16">
        <v>21</v>
      </c>
      <c r="E87" s="16">
        <v>20</v>
      </c>
      <c r="F87" s="17">
        <f t="shared" si="21"/>
        <v>41</v>
      </c>
      <c r="G87" s="16">
        <v>13</v>
      </c>
      <c r="H87" s="16">
        <v>11</v>
      </c>
      <c r="I87" s="16">
        <v>10</v>
      </c>
      <c r="J87" s="16">
        <v>4</v>
      </c>
      <c r="K87" s="17">
        <f t="shared" si="22"/>
        <v>38</v>
      </c>
      <c r="L87" s="17">
        <f t="shared" si="23"/>
        <v>79</v>
      </c>
      <c r="M87" s="18">
        <v>83</v>
      </c>
      <c r="V87">
        <f aca="true" t="shared" si="24" ref="V87:V104">COUNTIF(L$4:L$145,$M87)</f>
        <v>4</v>
      </c>
    </row>
    <row r="88" spans="1:22" ht="12.75">
      <c r="A88">
        <v>88</v>
      </c>
      <c r="B88" s="16"/>
      <c r="C88" s="16" t="s">
        <v>224</v>
      </c>
      <c r="D88" s="16">
        <v>23</v>
      </c>
      <c r="E88" s="16">
        <v>14</v>
      </c>
      <c r="F88" s="17">
        <f t="shared" si="21"/>
        <v>37</v>
      </c>
      <c r="G88" s="16">
        <v>11</v>
      </c>
      <c r="H88" s="16">
        <v>9</v>
      </c>
      <c r="I88" s="16">
        <v>10</v>
      </c>
      <c r="J88" s="16">
        <v>4</v>
      </c>
      <c r="K88" s="17">
        <f t="shared" si="22"/>
        <v>34</v>
      </c>
      <c r="L88" s="17">
        <f t="shared" si="23"/>
        <v>71</v>
      </c>
      <c r="M88" s="18">
        <v>84</v>
      </c>
      <c r="V88">
        <f t="shared" si="24"/>
        <v>2</v>
      </c>
    </row>
    <row r="89" spans="1:22" ht="12.75">
      <c r="A89">
        <v>89</v>
      </c>
      <c r="B89" s="16"/>
      <c r="C89" s="16" t="s">
        <v>225</v>
      </c>
      <c r="D89" s="16">
        <v>20</v>
      </c>
      <c r="E89" s="16">
        <v>13</v>
      </c>
      <c r="F89" s="17">
        <f t="shared" si="21"/>
        <v>33</v>
      </c>
      <c r="G89" s="16">
        <v>1</v>
      </c>
      <c r="H89" s="16">
        <v>7</v>
      </c>
      <c r="I89" s="16">
        <v>7</v>
      </c>
      <c r="J89" s="16">
        <v>2</v>
      </c>
      <c r="K89" s="17">
        <f t="shared" si="22"/>
        <v>17</v>
      </c>
      <c r="L89" s="17">
        <f t="shared" si="23"/>
        <v>50</v>
      </c>
      <c r="M89" s="18">
        <v>85</v>
      </c>
      <c r="V89">
        <f t="shared" si="24"/>
        <v>1</v>
      </c>
    </row>
    <row r="90" spans="1:22" ht="12.75">
      <c r="A90">
        <v>90</v>
      </c>
      <c r="B90" s="16"/>
      <c r="C90" s="16" t="s">
        <v>226</v>
      </c>
      <c r="D90" s="16">
        <v>18</v>
      </c>
      <c r="E90" s="16">
        <v>16</v>
      </c>
      <c r="F90" s="17">
        <f t="shared" si="21"/>
        <v>34</v>
      </c>
      <c r="G90" s="16">
        <v>8</v>
      </c>
      <c r="H90" s="16">
        <v>8</v>
      </c>
      <c r="I90" s="16">
        <v>7</v>
      </c>
      <c r="J90" s="16">
        <v>2</v>
      </c>
      <c r="K90" s="17">
        <f t="shared" si="22"/>
        <v>25</v>
      </c>
      <c r="L90" s="17">
        <f t="shared" si="23"/>
        <v>59</v>
      </c>
      <c r="M90" s="18">
        <v>86</v>
      </c>
      <c r="V90">
        <f t="shared" si="24"/>
        <v>1</v>
      </c>
    </row>
    <row r="91" spans="1:22" ht="12.75">
      <c r="A91">
        <v>91</v>
      </c>
      <c r="B91" s="16"/>
      <c r="C91" s="16" t="s">
        <v>227</v>
      </c>
      <c r="D91" s="16">
        <v>23</v>
      </c>
      <c r="E91" s="16">
        <v>24</v>
      </c>
      <c r="F91" s="17">
        <f t="shared" si="21"/>
        <v>47</v>
      </c>
      <c r="G91" s="16">
        <v>9</v>
      </c>
      <c r="H91" s="16">
        <v>11</v>
      </c>
      <c r="I91" s="16">
        <v>12</v>
      </c>
      <c r="J91" s="16">
        <v>4</v>
      </c>
      <c r="K91" s="17">
        <f t="shared" si="22"/>
        <v>36</v>
      </c>
      <c r="L91" s="17">
        <f t="shared" si="23"/>
        <v>83</v>
      </c>
      <c r="M91" s="18">
        <v>87</v>
      </c>
      <c r="V91">
        <f t="shared" si="24"/>
        <v>1</v>
      </c>
    </row>
    <row r="92" spans="1:22" ht="12.75">
      <c r="A92">
        <v>92</v>
      </c>
      <c r="B92" s="16"/>
      <c r="C92" s="16" t="s">
        <v>228</v>
      </c>
      <c r="D92" s="16">
        <v>21</v>
      </c>
      <c r="E92" s="16">
        <v>17</v>
      </c>
      <c r="F92" s="17">
        <f t="shared" si="21"/>
        <v>38</v>
      </c>
      <c r="G92" s="16">
        <v>5</v>
      </c>
      <c r="H92" s="16">
        <v>9</v>
      </c>
      <c r="I92" s="16">
        <v>6</v>
      </c>
      <c r="J92" s="16">
        <v>4</v>
      </c>
      <c r="K92" s="17">
        <f t="shared" si="22"/>
        <v>24</v>
      </c>
      <c r="L92" s="17">
        <f t="shared" si="23"/>
        <v>62</v>
      </c>
      <c r="M92" s="18">
        <v>88</v>
      </c>
      <c r="V92">
        <f t="shared" si="24"/>
        <v>1</v>
      </c>
    </row>
    <row r="93" spans="1:22" ht="12.75">
      <c r="A93">
        <v>93</v>
      </c>
      <c r="B93" s="16"/>
      <c r="C93" s="16" t="s">
        <v>229</v>
      </c>
      <c r="D93" s="16">
        <v>17</v>
      </c>
      <c r="E93" s="16">
        <v>19</v>
      </c>
      <c r="F93" s="17">
        <f t="shared" si="21"/>
        <v>36</v>
      </c>
      <c r="G93" s="16">
        <v>8</v>
      </c>
      <c r="H93" s="16">
        <v>9</v>
      </c>
      <c r="I93" s="16">
        <v>7</v>
      </c>
      <c r="J93" s="16">
        <v>3</v>
      </c>
      <c r="K93" s="17">
        <f t="shared" si="22"/>
        <v>27</v>
      </c>
      <c r="L93" s="17">
        <f t="shared" si="23"/>
        <v>63</v>
      </c>
      <c r="M93" s="18">
        <v>89</v>
      </c>
      <c r="V93">
        <f t="shared" si="24"/>
        <v>0</v>
      </c>
    </row>
    <row r="94" spans="1:22" ht="12.75">
      <c r="A94">
        <v>94</v>
      </c>
      <c r="B94" s="16"/>
      <c r="C94" s="16" t="s">
        <v>230</v>
      </c>
      <c r="D94" s="16">
        <v>19</v>
      </c>
      <c r="E94" s="16">
        <v>19</v>
      </c>
      <c r="F94" s="17">
        <f t="shared" si="21"/>
        <v>38</v>
      </c>
      <c r="G94" s="16">
        <v>5</v>
      </c>
      <c r="H94" s="16">
        <v>9</v>
      </c>
      <c r="I94" s="16">
        <v>5</v>
      </c>
      <c r="J94" s="16">
        <v>3</v>
      </c>
      <c r="K94" s="17">
        <f t="shared" si="22"/>
        <v>22</v>
      </c>
      <c r="L94" s="17">
        <f t="shared" si="23"/>
        <v>60</v>
      </c>
      <c r="M94" s="18">
        <v>90</v>
      </c>
      <c r="V94">
        <f t="shared" si="24"/>
        <v>0</v>
      </c>
    </row>
    <row r="95" spans="1:22" ht="12.75">
      <c r="A95">
        <v>95</v>
      </c>
      <c r="B95" s="16"/>
      <c r="C95" s="16" t="s">
        <v>231</v>
      </c>
      <c r="D95" s="16">
        <v>22</v>
      </c>
      <c r="E95" s="16">
        <v>21</v>
      </c>
      <c r="F95" s="17">
        <f t="shared" si="21"/>
        <v>43</v>
      </c>
      <c r="G95" s="16">
        <v>13</v>
      </c>
      <c r="H95" s="16">
        <v>12</v>
      </c>
      <c r="I95" s="16">
        <v>13</v>
      </c>
      <c r="J95" s="16">
        <v>6</v>
      </c>
      <c r="K95" s="17">
        <f t="shared" si="22"/>
        <v>44</v>
      </c>
      <c r="L95" s="17">
        <f t="shared" si="23"/>
        <v>87</v>
      </c>
      <c r="M95" s="18">
        <v>91</v>
      </c>
      <c r="V95">
        <f t="shared" si="24"/>
        <v>0</v>
      </c>
    </row>
    <row r="96" spans="1:22" ht="12.75">
      <c r="A96">
        <v>96</v>
      </c>
      <c r="B96" s="16"/>
      <c r="C96" s="16" t="s">
        <v>232</v>
      </c>
      <c r="D96" s="16">
        <v>23</v>
      </c>
      <c r="E96" s="16">
        <v>17</v>
      </c>
      <c r="F96" s="17">
        <f t="shared" si="21"/>
        <v>40</v>
      </c>
      <c r="G96" s="16">
        <v>9</v>
      </c>
      <c r="H96" s="16">
        <v>10</v>
      </c>
      <c r="I96" s="16">
        <v>10</v>
      </c>
      <c r="J96" s="16">
        <v>4</v>
      </c>
      <c r="K96" s="17">
        <f t="shared" si="22"/>
        <v>33</v>
      </c>
      <c r="L96" s="17">
        <f t="shared" si="23"/>
        <v>73</v>
      </c>
      <c r="M96" s="18">
        <v>92</v>
      </c>
      <c r="V96">
        <f t="shared" si="24"/>
        <v>0</v>
      </c>
    </row>
    <row r="97" spans="1:22" ht="12.75">
      <c r="A97">
        <v>97</v>
      </c>
      <c r="B97" s="16"/>
      <c r="C97" s="16" t="s">
        <v>233</v>
      </c>
      <c r="D97" s="16">
        <v>15</v>
      </c>
      <c r="E97" s="16">
        <v>13</v>
      </c>
      <c r="F97" s="17">
        <f t="shared" si="21"/>
        <v>28</v>
      </c>
      <c r="G97" s="16">
        <v>5</v>
      </c>
      <c r="H97" s="16">
        <v>8</v>
      </c>
      <c r="I97" s="16">
        <v>7</v>
      </c>
      <c r="J97" s="16">
        <v>3</v>
      </c>
      <c r="K97" s="17">
        <f t="shared" si="22"/>
        <v>23</v>
      </c>
      <c r="L97" s="17">
        <f t="shared" si="23"/>
        <v>51</v>
      </c>
      <c r="M97" s="18">
        <v>93</v>
      </c>
      <c r="V97">
        <f t="shared" si="24"/>
        <v>0</v>
      </c>
    </row>
    <row r="98" spans="1:22" ht="12.75">
      <c r="A98">
        <v>98</v>
      </c>
      <c r="B98" s="16"/>
      <c r="C98" s="16" t="s">
        <v>234</v>
      </c>
      <c r="D98" s="16">
        <v>18</v>
      </c>
      <c r="E98" s="16">
        <v>12</v>
      </c>
      <c r="F98" s="17">
        <f t="shared" si="21"/>
        <v>30</v>
      </c>
      <c r="G98" s="16">
        <v>3</v>
      </c>
      <c r="H98" s="16">
        <v>10</v>
      </c>
      <c r="I98" s="16">
        <v>4</v>
      </c>
      <c r="J98" s="16">
        <v>4</v>
      </c>
      <c r="K98" s="17">
        <f t="shared" si="22"/>
        <v>21</v>
      </c>
      <c r="L98" s="17">
        <f t="shared" si="23"/>
        <v>51</v>
      </c>
      <c r="M98" s="18">
        <v>94</v>
      </c>
      <c r="V98">
        <f t="shared" si="24"/>
        <v>0</v>
      </c>
    </row>
    <row r="99" spans="1:22" ht="12.75">
      <c r="A99">
        <v>99</v>
      </c>
      <c r="B99" s="16"/>
      <c r="C99" s="16" t="s">
        <v>235</v>
      </c>
      <c r="D99" s="16">
        <v>25</v>
      </c>
      <c r="E99" s="16">
        <v>25</v>
      </c>
      <c r="F99" s="17">
        <f t="shared" si="21"/>
        <v>50</v>
      </c>
      <c r="G99" s="16">
        <v>15</v>
      </c>
      <c r="H99" s="16">
        <v>11</v>
      </c>
      <c r="I99" s="16">
        <v>13</v>
      </c>
      <c r="J99" s="16">
        <v>6</v>
      </c>
      <c r="K99" s="17">
        <f t="shared" si="22"/>
        <v>45</v>
      </c>
      <c r="L99" s="17">
        <f t="shared" si="23"/>
        <v>95</v>
      </c>
      <c r="M99" s="18">
        <v>95</v>
      </c>
      <c r="V99">
        <f t="shared" si="24"/>
        <v>2</v>
      </c>
    </row>
    <row r="100" spans="1:22" ht="12.75">
      <c r="A100">
        <v>100</v>
      </c>
      <c r="B100" s="16"/>
      <c r="C100" s="16" t="s">
        <v>127</v>
      </c>
      <c r="D100" s="16">
        <v>23</v>
      </c>
      <c r="E100" s="16">
        <v>18</v>
      </c>
      <c r="F100" s="17">
        <f t="shared" si="21"/>
        <v>41</v>
      </c>
      <c r="G100" s="16">
        <v>13</v>
      </c>
      <c r="H100" s="16">
        <v>6</v>
      </c>
      <c r="I100" s="16">
        <v>13</v>
      </c>
      <c r="J100" s="16">
        <v>6</v>
      </c>
      <c r="K100" s="17">
        <f t="shared" si="22"/>
        <v>38</v>
      </c>
      <c r="L100" s="17">
        <f t="shared" si="23"/>
        <v>79</v>
      </c>
      <c r="M100" s="18">
        <v>96</v>
      </c>
      <c r="V100">
        <f t="shared" si="24"/>
        <v>0</v>
      </c>
    </row>
    <row r="101" spans="1:22" ht="12.75">
      <c r="A101">
        <v>101</v>
      </c>
      <c r="B101" s="16"/>
      <c r="C101" s="16" t="s">
        <v>236</v>
      </c>
      <c r="D101" s="16">
        <v>10</v>
      </c>
      <c r="E101" s="16">
        <v>12</v>
      </c>
      <c r="F101" s="17">
        <f t="shared" si="21"/>
        <v>22</v>
      </c>
      <c r="G101" s="16">
        <v>5</v>
      </c>
      <c r="H101" s="16">
        <v>9</v>
      </c>
      <c r="I101" s="16">
        <v>4</v>
      </c>
      <c r="J101" s="16">
        <v>2</v>
      </c>
      <c r="K101" s="17">
        <f t="shared" si="22"/>
        <v>20</v>
      </c>
      <c r="L101" s="17">
        <f t="shared" si="23"/>
        <v>42</v>
      </c>
      <c r="M101" s="18">
        <v>97</v>
      </c>
      <c r="V101">
        <f t="shared" si="24"/>
        <v>0</v>
      </c>
    </row>
    <row r="102" spans="1:22" ht="12.75">
      <c r="A102">
        <v>102</v>
      </c>
      <c r="B102" s="16"/>
      <c r="C102" s="16" t="s">
        <v>237</v>
      </c>
      <c r="D102" s="16">
        <v>9</v>
      </c>
      <c r="E102" s="16">
        <v>13</v>
      </c>
      <c r="F102" s="17">
        <f t="shared" si="21"/>
        <v>22</v>
      </c>
      <c r="G102" s="16">
        <v>2</v>
      </c>
      <c r="H102" s="16">
        <v>8</v>
      </c>
      <c r="I102" s="16">
        <v>4</v>
      </c>
      <c r="J102" s="16">
        <v>0</v>
      </c>
      <c r="K102" s="17">
        <f t="shared" si="22"/>
        <v>14</v>
      </c>
      <c r="L102" s="17">
        <f t="shared" si="23"/>
        <v>36</v>
      </c>
      <c r="M102" s="18">
        <v>98</v>
      </c>
      <c r="V102">
        <f t="shared" si="24"/>
        <v>0</v>
      </c>
    </row>
    <row r="103" spans="1:22" ht="12.75">
      <c r="A103">
        <v>103</v>
      </c>
      <c r="B103" s="16"/>
      <c r="C103" s="16" t="s">
        <v>238</v>
      </c>
      <c r="D103" s="16">
        <v>12</v>
      </c>
      <c r="E103" s="16">
        <v>12</v>
      </c>
      <c r="F103" s="17">
        <f t="shared" si="21"/>
        <v>24</v>
      </c>
      <c r="G103" s="16">
        <v>4</v>
      </c>
      <c r="H103" s="16">
        <v>4</v>
      </c>
      <c r="I103" s="16">
        <v>6</v>
      </c>
      <c r="J103" s="16">
        <v>2</v>
      </c>
      <c r="K103" s="17">
        <f t="shared" si="22"/>
        <v>16</v>
      </c>
      <c r="L103" s="17">
        <f t="shared" si="23"/>
        <v>40</v>
      </c>
      <c r="M103" s="18">
        <v>99</v>
      </c>
      <c r="V103">
        <f t="shared" si="24"/>
        <v>0</v>
      </c>
    </row>
    <row r="104" spans="1:22" ht="12.75">
      <c r="A104">
        <v>104</v>
      </c>
      <c r="B104" s="16"/>
      <c r="C104" s="16" t="s">
        <v>239</v>
      </c>
      <c r="D104" s="16">
        <v>20</v>
      </c>
      <c r="E104" s="16">
        <v>19</v>
      </c>
      <c r="F104" s="17">
        <f t="shared" si="21"/>
        <v>39</v>
      </c>
      <c r="G104" s="16">
        <v>4</v>
      </c>
      <c r="H104" s="16">
        <v>6</v>
      </c>
      <c r="I104" s="16">
        <v>6</v>
      </c>
      <c r="J104" s="16">
        <v>2</v>
      </c>
      <c r="K104" s="17">
        <f t="shared" si="22"/>
        <v>18</v>
      </c>
      <c r="L104" s="17">
        <f t="shared" si="23"/>
        <v>57</v>
      </c>
      <c r="M104" s="18">
        <v>100</v>
      </c>
      <c r="V104">
        <f t="shared" si="24"/>
        <v>0</v>
      </c>
    </row>
    <row r="105" spans="1:13" ht="12.75">
      <c r="A105">
        <v>105</v>
      </c>
      <c r="B105" s="16"/>
      <c r="C105" s="16" t="s">
        <v>240</v>
      </c>
      <c r="D105" s="16">
        <v>21</v>
      </c>
      <c r="E105" s="16">
        <v>18</v>
      </c>
      <c r="F105" s="17">
        <f t="shared" si="21"/>
        <v>39</v>
      </c>
      <c r="G105" s="16">
        <v>6</v>
      </c>
      <c r="H105" s="16">
        <v>9</v>
      </c>
      <c r="I105" s="16">
        <v>5</v>
      </c>
      <c r="J105" s="16">
        <v>2</v>
      </c>
      <c r="K105" s="17">
        <f t="shared" si="22"/>
        <v>22</v>
      </c>
      <c r="L105" s="17">
        <f t="shared" si="23"/>
        <v>61</v>
      </c>
      <c r="M105" s="9"/>
    </row>
    <row r="106" spans="1:13" ht="12.75">
      <c r="A106">
        <v>106</v>
      </c>
      <c r="B106" s="16"/>
      <c r="C106" s="16" t="s">
        <v>241</v>
      </c>
      <c r="D106" s="16">
        <v>11</v>
      </c>
      <c r="E106" s="16">
        <v>8</v>
      </c>
      <c r="F106" s="17">
        <f t="shared" si="21"/>
        <v>19</v>
      </c>
      <c r="G106" s="16">
        <v>4</v>
      </c>
      <c r="H106" s="16">
        <v>8</v>
      </c>
      <c r="I106" s="16">
        <v>5</v>
      </c>
      <c r="J106" s="16">
        <v>2</v>
      </c>
      <c r="K106" s="17">
        <f t="shared" si="22"/>
        <v>19</v>
      </c>
      <c r="L106" s="17">
        <f t="shared" si="23"/>
        <v>38</v>
      </c>
      <c r="M106" s="9"/>
    </row>
    <row r="107" spans="1:13" ht="12.75">
      <c r="A107">
        <v>107</v>
      </c>
      <c r="B107" s="16"/>
      <c r="C107" s="16" t="s">
        <v>242</v>
      </c>
      <c r="D107" s="16">
        <v>20</v>
      </c>
      <c r="E107" s="16">
        <v>14</v>
      </c>
      <c r="F107" s="17">
        <f t="shared" si="21"/>
        <v>34</v>
      </c>
      <c r="G107" s="16">
        <v>4</v>
      </c>
      <c r="H107" s="16">
        <v>6</v>
      </c>
      <c r="I107" s="16">
        <v>9</v>
      </c>
      <c r="J107" s="16">
        <v>3</v>
      </c>
      <c r="K107" s="17">
        <f t="shared" si="22"/>
        <v>22</v>
      </c>
      <c r="L107" s="17">
        <f t="shared" si="23"/>
        <v>56</v>
      </c>
      <c r="M107" s="9"/>
    </row>
    <row r="108" spans="1:13" ht="12.75">
      <c r="A108">
        <v>108</v>
      </c>
      <c r="B108" s="16"/>
      <c r="C108" s="16" t="s">
        <v>243</v>
      </c>
      <c r="D108" s="16">
        <v>20</v>
      </c>
      <c r="E108" s="16">
        <v>10</v>
      </c>
      <c r="F108" s="17">
        <f t="shared" si="21"/>
        <v>30</v>
      </c>
      <c r="G108" s="16">
        <v>4</v>
      </c>
      <c r="H108" s="16">
        <v>10</v>
      </c>
      <c r="I108" s="16">
        <v>9</v>
      </c>
      <c r="J108" s="16">
        <v>0</v>
      </c>
      <c r="K108" s="17">
        <f t="shared" si="22"/>
        <v>23</v>
      </c>
      <c r="L108" s="17">
        <f t="shared" si="23"/>
        <v>53</v>
      </c>
      <c r="M108" s="9"/>
    </row>
    <row r="109" spans="1:13" ht="12.75">
      <c r="A109">
        <v>109</v>
      </c>
      <c r="B109" s="16"/>
      <c r="C109" s="16" t="s">
        <v>244</v>
      </c>
      <c r="D109" s="16">
        <v>14</v>
      </c>
      <c r="E109" s="16">
        <v>10</v>
      </c>
      <c r="F109" s="17">
        <f t="shared" si="21"/>
        <v>24</v>
      </c>
      <c r="G109" s="16">
        <v>2</v>
      </c>
      <c r="H109" s="16">
        <v>9</v>
      </c>
      <c r="I109" s="16">
        <v>3</v>
      </c>
      <c r="J109" s="16">
        <v>2</v>
      </c>
      <c r="K109" s="17">
        <f t="shared" si="22"/>
        <v>16</v>
      </c>
      <c r="L109" s="17">
        <f t="shared" si="23"/>
        <v>40</v>
      </c>
      <c r="M109" s="9"/>
    </row>
    <row r="110" spans="1:13" ht="12.75">
      <c r="A110">
        <v>110</v>
      </c>
      <c r="B110" s="16"/>
      <c r="C110" s="16" t="s">
        <v>245</v>
      </c>
      <c r="D110" s="16">
        <v>22</v>
      </c>
      <c r="E110" s="16">
        <v>17</v>
      </c>
      <c r="F110" s="17">
        <f t="shared" si="21"/>
        <v>39</v>
      </c>
      <c r="G110" s="16">
        <v>3</v>
      </c>
      <c r="H110" s="16">
        <v>9</v>
      </c>
      <c r="I110" s="16">
        <v>7</v>
      </c>
      <c r="J110" s="16">
        <v>1</v>
      </c>
      <c r="K110" s="17">
        <f t="shared" si="22"/>
        <v>20</v>
      </c>
      <c r="L110" s="17">
        <f t="shared" si="23"/>
        <v>59</v>
      </c>
      <c r="M110" s="9"/>
    </row>
    <row r="111" spans="1:13" ht="12.75">
      <c r="A111">
        <v>111</v>
      </c>
      <c r="B111" s="16"/>
      <c r="C111" s="16" t="s">
        <v>246</v>
      </c>
      <c r="D111" s="16">
        <v>21</v>
      </c>
      <c r="E111" s="16">
        <v>20</v>
      </c>
      <c r="F111" s="17">
        <f t="shared" si="21"/>
        <v>41</v>
      </c>
      <c r="G111" s="16">
        <v>4</v>
      </c>
      <c r="H111" s="16">
        <v>8</v>
      </c>
      <c r="I111" s="16">
        <v>8</v>
      </c>
      <c r="J111" s="16">
        <v>3</v>
      </c>
      <c r="K111" s="17">
        <f t="shared" si="22"/>
        <v>23</v>
      </c>
      <c r="L111" s="17">
        <f t="shared" si="23"/>
        <v>64</v>
      </c>
      <c r="M111" s="9"/>
    </row>
    <row r="112" spans="1:13" ht="12.75">
      <c r="A112">
        <v>112</v>
      </c>
      <c r="B112" s="16"/>
      <c r="C112" s="16" t="s">
        <v>247</v>
      </c>
      <c r="D112" s="16">
        <v>23</v>
      </c>
      <c r="E112" s="16">
        <v>15</v>
      </c>
      <c r="F112" s="17">
        <f t="shared" si="21"/>
        <v>38</v>
      </c>
      <c r="G112" s="16">
        <v>5</v>
      </c>
      <c r="H112" s="16">
        <v>10</v>
      </c>
      <c r="I112" s="16">
        <v>6</v>
      </c>
      <c r="J112" s="16">
        <v>1</v>
      </c>
      <c r="K112" s="17">
        <f t="shared" si="22"/>
        <v>22</v>
      </c>
      <c r="L112" s="17">
        <f t="shared" si="23"/>
        <v>60</v>
      </c>
      <c r="M112" s="9"/>
    </row>
    <row r="113" spans="1:13" ht="12.75">
      <c r="A113">
        <v>113</v>
      </c>
      <c r="B113" s="16"/>
      <c r="C113" s="16" t="s">
        <v>248</v>
      </c>
      <c r="D113" s="16">
        <v>22</v>
      </c>
      <c r="E113" s="16">
        <v>16</v>
      </c>
      <c r="F113" s="17">
        <f t="shared" si="21"/>
        <v>38</v>
      </c>
      <c r="G113" s="16">
        <v>9</v>
      </c>
      <c r="H113" s="16">
        <v>8</v>
      </c>
      <c r="I113" s="16">
        <v>11</v>
      </c>
      <c r="J113" s="16">
        <v>4</v>
      </c>
      <c r="K113" s="17">
        <f t="shared" si="22"/>
        <v>32</v>
      </c>
      <c r="L113" s="17">
        <f t="shared" si="23"/>
        <v>70</v>
      </c>
      <c r="M113" s="9"/>
    </row>
    <row r="114" spans="1:13" ht="12.75">
      <c r="A114">
        <v>114</v>
      </c>
      <c r="B114" s="16"/>
      <c r="C114" s="16" t="s">
        <v>249</v>
      </c>
      <c r="D114" s="16">
        <v>21</v>
      </c>
      <c r="E114" s="16">
        <v>17</v>
      </c>
      <c r="F114" s="17">
        <f t="shared" si="21"/>
        <v>38</v>
      </c>
      <c r="G114" s="16">
        <v>3</v>
      </c>
      <c r="H114" s="16">
        <v>7</v>
      </c>
      <c r="I114" s="16">
        <v>10</v>
      </c>
      <c r="J114" s="16">
        <v>0</v>
      </c>
      <c r="K114" s="17">
        <f t="shared" si="22"/>
        <v>20</v>
      </c>
      <c r="L114" s="17">
        <f t="shared" si="23"/>
        <v>58</v>
      </c>
      <c r="M114" s="9"/>
    </row>
    <row r="115" spans="1:13" ht="12.75">
      <c r="A115">
        <v>115</v>
      </c>
      <c r="B115" s="16"/>
      <c r="C115" s="16" t="s">
        <v>250</v>
      </c>
      <c r="D115" s="16">
        <v>15</v>
      </c>
      <c r="E115" s="16">
        <v>12</v>
      </c>
      <c r="F115" s="17">
        <f t="shared" si="21"/>
        <v>27</v>
      </c>
      <c r="G115" s="16">
        <v>4</v>
      </c>
      <c r="H115" s="16">
        <v>8</v>
      </c>
      <c r="I115" s="16">
        <v>4</v>
      </c>
      <c r="J115" s="16">
        <v>0</v>
      </c>
      <c r="K115" s="17">
        <f t="shared" si="22"/>
        <v>16</v>
      </c>
      <c r="L115" s="17">
        <f t="shared" si="23"/>
        <v>43</v>
      </c>
      <c r="M115" s="9"/>
    </row>
    <row r="116" spans="1:13" ht="12.75">
      <c r="A116">
        <v>116</v>
      </c>
      <c r="B116" s="16"/>
      <c r="C116" s="16" t="s">
        <v>251</v>
      </c>
      <c r="D116" s="16">
        <v>21</v>
      </c>
      <c r="E116" s="16">
        <v>17</v>
      </c>
      <c r="F116" s="17">
        <f t="shared" si="21"/>
        <v>38</v>
      </c>
      <c r="G116" s="16">
        <v>7</v>
      </c>
      <c r="H116" s="16">
        <v>8</v>
      </c>
      <c r="I116" s="16">
        <v>4</v>
      </c>
      <c r="J116" s="16">
        <v>4</v>
      </c>
      <c r="K116" s="17">
        <f t="shared" si="22"/>
        <v>23</v>
      </c>
      <c r="L116" s="17">
        <f t="shared" si="23"/>
        <v>61</v>
      </c>
      <c r="M116" s="9"/>
    </row>
    <row r="117" spans="1:13" ht="12.75">
      <c r="A117">
        <v>117</v>
      </c>
      <c r="B117" s="16"/>
      <c r="C117" s="16" t="s">
        <v>252</v>
      </c>
      <c r="D117" s="16">
        <v>23</v>
      </c>
      <c r="E117" s="16">
        <v>20</v>
      </c>
      <c r="F117" s="17">
        <f t="shared" si="21"/>
        <v>43</v>
      </c>
      <c r="G117" s="16">
        <v>7</v>
      </c>
      <c r="H117" s="16">
        <v>12</v>
      </c>
      <c r="I117" s="16">
        <v>11</v>
      </c>
      <c r="J117" s="16">
        <v>4</v>
      </c>
      <c r="K117" s="17">
        <f t="shared" si="22"/>
        <v>34</v>
      </c>
      <c r="L117" s="17">
        <f t="shared" si="23"/>
        <v>77</v>
      </c>
      <c r="M117" s="9"/>
    </row>
    <row r="118" spans="1:13" ht="12.75">
      <c r="A118">
        <v>118</v>
      </c>
      <c r="B118" s="16"/>
      <c r="C118" s="16" t="s">
        <v>253</v>
      </c>
      <c r="D118" s="16">
        <v>18</v>
      </c>
      <c r="E118" s="16">
        <v>19</v>
      </c>
      <c r="F118" s="17">
        <f t="shared" si="21"/>
        <v>37</v>
      </c>
      <c r="G118" s="16">
        <v>7</v>
      </c>
      <c r="H118" s="16">
        <v>9</v>
      </c>
      <c r="I118" s="16">
        <v>8</v>
      </c>
      <c r="J118" s="16">
        <v>2</v>
      </c>
      <c r="K118" s="17">
        <f t="shared" si="22"/>
        <v>26</v>
      </c>
      <c r="L118" s="17">
        <f t="shared" si="23"/>
        <v>63</v>
      </c>
      <c r="M118" s="9"/>
    </row>
    <row r="119" spans="1:13" ht="12.75">
      <c r="A119">
        <v>119</v>
      </c>
      <c r="B119" s="16"/>
      <c r="C119" s="16" t="s">
        <v>254</v>
      </c>
      <c r="D119" s="16">
        <v>21</v>
      </c>
      <c r="E119" s="16">
        <v>14</v>
      </c>
      <c r="F119" s="17">
        <f t="shared" si="21"/>
        <v>35</v>
      </c>
      <c r="G119" s="16">
        <v>5</v>
      </c>
      <c r="H119" s="16">
        <v>9</v>
      </c>
      <c r="I119" s="16">
        <v>7</v>
      </c>
      <c r="J119" s="16">
        <v>4</v>
      </c>
      <c r="K119" s="17">
        <f t="shared" si="22"/>
        <v>25</v>
      </c>
      <c r="L119" s="17">
        <f t="shared" si="23"/>
        <v>60</v>
      </c>
      <c r="M119" s="9"/>
    </row>
    <row r="120" spans="1:13" ht="12.75">
      <c r="A120">
        <v>120</v>
      </c>
      <c r="B120" s="16"/>
      <c r="C120" s="16" t="s">
        <v>255</v>
      </c>
      <c r="D120" s="16">
        <v>17</v>
      </c>
      <c r="E120" s="16">
        <v>12</v>
      </c>
      <c r="F120" s="17">
        <f t="shared" si="21"/>
        <v>29</v>
      </c>
      <c r="G120" s="16">
        <v>3</v>
      </c>
      <c r="H120" s="16">
        <v>6</v>
      </c>
      <c r="I120" s="16">
        <v>5</v>
      </c>
      <c r="J120" s="16">
        <v>0</v>
      </c>
      <c r="K120" s="17">
        <f t="shared" si="22"/>
        <v>14</v>
      </c>
      <c r="L120" s="17">
        <f t="shared" si="23"/>
        <v>43</v>
      </c>
      <c r="M120" s="9"/>
    </row>
    <row r="121" spans="1:13" ht="12.75">
      <c r="A121">
        <v>121</v>
      </c>
      <c r="B121" s="16"/>
      <c r="C121" s="16" t="s">
        <v>256</v>
      </c>
      <c r="D121" s="16">
        <v>21</v>
      </c>
      <c r="E121" s="16">
        <v>19</v>
      </c>
      <c r="F121" s="17">
        <f t="shared" si="21"/>
        <v>40</v>
      </c>
      <c r="G121" s="16">
        <v>11</v>
      </c>
      <c r="H121" s="16">
        <v>9</v>
      </c>
      <c r="I121" s="16">
        <v>11</v>
      </c>
      <c r="J121" s="16">
        <v>3</v>
      </c>
      <c r="K121" s="17">
        <f t="shared" si="22"/>
        <v>34</v>
      </c>
      <c r="L121" s="17">
        <f t="shared" si="23"/>
        <v>74</v>
      </c>
      <c r="M121" s="9"/>
    </row>
    <row r="122" spans="1:13" ht="12.75">
      <c r="A122">
        <v>122</v>
      </c>
      <c r="B122" s="16"/>
      <c r="C122" s="16" t="s">
        <v>257</v>
      </c>
      <c r="D122" s="16">
        <v>20</v>
      </c>
      <c r="E122" s="16">
        <v>13</v>
      </c>
      <c r="F122" s="17">
        <f t="shared" si="21"/>
        <v>33</v>
      </c>
      <c r="G122" s="16">
        <v>4</v>
      </c>
      <c r="H122" s="16">
        <v>9</v>
      </c>
      <c r="I122" s="16">
        <v>8</v>
      </c>
      <c r="J122" s="16">
        <v>3</v>
      </c>
      <c r="K122" s="17">
        <f t="shared" si="22"/>
        <v>24</v>
      </c>
      <c r="L122" s="17">
        <f t="shared" si="23"/>
        <v>57</v>
      </c>
      <c r="M122" s="9"/>
    </row>
    <row r="123" spans="1:13" ht="12.75">
      <c r="A123">
        <v>123</v>
      </c>
      <c r="B123" s="16"/>
      <c r="C123" s="16" t="s">
        <v>128</v>
      </c>
      <c r="D123" s="16">
        <v>21</v>
      </c>
      <c r="E123" s="16">
        <v>15</v>
      </c>
      <c r="F123" s="17">
        <f t="shared" si="21"/>
        <v>36</v>
      </c>
      <c r="G123" s="16">
        <v>5</v>
      </c>
      <c r="H123" s="16">
        <v>9</v>
      </c>
      <c r="I123" s="16">
        <v>7</v>
      </c>
      <c r="J123" s="16">
        <v>5</v>
      </c>
      <c r="K123" s="17">
        <f t="shared" si="22"/>
        <v>26</v>
      </c>
      <c r="L123" s="17">
        <f t="shared" si="23"/>
        <v>62</v>
      </c>
      <c r="M123" s="9"/>
    </row>
    <row r="124" spans="1:13" ht="12.75">
      <c r="A124">
        <v>124</v>
      </c>
      <c r="B124" s="16"/>
      <c r="C124" s="16" t="s">
        <v>258</v>
      </c>
      <c r="D124" s="16">
        <v>19</v>
      </c>
      <c r="E124" s="16">
        <v>15</v>
      </c>
      <c r="F124" s="17">
        <f t="shared" si="21"/>
        <v>34</v>
      </c>
      <c r="G124" s="16">
        <v>9</v>
      </c>
      <c r="H124" s="16">
        <v>10</v>
      </c>
      <c r="I124" s="16">
        <v>12</v>
      </c>
      <c r="J124" s="16">
        <v>6</v>
      </c>
      <c r="K124" s="17">
        <f t="shared" si="22"/>
        <v>37</v>
      </c>
      <c r="L124" s="17">
        <f t="shared" si="23"/>
        <v>71</v>
      </c>
      <c r="M124" s="9"/>
    </row>
    <row r="125" spans="1:13" ht="12.75">
      <c r="A125">
        <v>125</v>
      </c>
      <c r="B125" s="16"/>
      <c r="C125" s="16" t="s">
        <v>259</v>
      </c>
      <c r="D125" s="16">
        <v>8</v>
      </c>
      <c r="E125" s="16">
        <v>12</v>
      </c>
      <c r="F125" s="17">
        <f t="shared" si="21"/>
        <v>20</v>
      </c>
      <c r="G125" s="16">
        <v>4</v>
      </c>
      <c r="H125" s="16">
        <v>5</v>
      </c>
      <c r="I125" s="16">
        <v>5</v>
      </c>
      <c r="J125" s="16">
        <v>0</v>
      </c>
      <c r="K125" s="17">
        <f t="shared" si="22"/>
        <v>14</v>
      </c>
      <c r="L125" s="17">
        <f t="shared" si="23"/>
        <v>34</v>
      </c>
      <c r="M125" s="9"/>
    </row>
    <row r="126" spans="1:13" ht="12.75">
      <c r="A126">
        <v>126</v>
      </c>
      <c r="B126" s="16"/>
      <c r="C126" s="16" t="s">
        <v>260</v>
      </c>
      <c r="D126" s="16">
        <v>11</v>
      </c>
      <c r="E126" s="16">
        <v>13</v>
      </c>
      <c r="F126" s="17">
        <f t="shared" si="21"/>
        <v>24</v>
      </c>
      <c r="G126" s="16">
        <v>5</v>
      </c>
      <c r="H126" s="16">
        <v>6</v>
      </c>
      <c r="I126" s="16">
        <v>4</v>
      </c>
      <c r="J126" s="16">
        <v>2</v>
      </c>
      <c r="K126" s="17">
        <f t="shared" si="22"/>
        <v>17</v>
      </c>
      <c r="L126" s="17">
        <f t="shared" si="23"/>
        <v>41</v>
      </c>
      <c r="M126" s="9"/>
    </row>
    <row r="127" spans="1:13" ht="12.75">
      <c r="A127">
        <v>127</v>
      </c>
      <c r="B127" s="16"/>
      <c r="C127" s="16" t="s">
        <v>261</v>
      </c>
      <c r="D127" s="16">
        <v>16</v>
      </c>
      <c r="E127" s="16">
        <v>15</v>
      </c>
      <c r="F127" s="17">
        <f t="shared" si="21"/>
        <v>31</v>
      </c>
      <c r="G127" s="16">
        <v>6</v>
      </c>
      <c r="H127" s="16">
        <v>9</v>
      </c>
      <c r="I127" s="16">
        <v>9</v>
      </c>
      <c r="J127" s="16">
        <v>2</v>
      </c>
      <c r="K127" s="17">
        <f t="shared" si="22"/>
        <v>26</v>
      </c>
      <c r="L127" s="17">
        <f t="shared" si="23"/>
        <v>57</v>
      </c>
      <c r="M127" s="9"/>
    </row>
    <row r="128" spans="1:13" ht="12.75">
      <c r="A128">
        <v>128</v>
      </c>
      <c r="B128" s="16"/>
      <c r="C128" s="16" t="s">
        <v>262</v>
      </c>
      <c r="D128" s="16">
        <v>5</v>
      </c>
      <c r="E128" s="16">
        <v>6</v>
      </c>
      <c r="F128" s="17">
        <f t="shared" si="21"/>
        <v>11</v>
      </c>
      <c r="G128" s="16">
        <v>0</v>
      </c>
      <c r="H128" s="16">
        <v>3</v>
      </c>
      <c r="I128" s="16">
        <v>3</v>
      </c>
      <c r="J128" s="16">
        <v>0</v>
      </c>
      <c r="K128" s="17">
        <f t="shared" si="22"/>
        <v>6</v>
      </c>
      <c r="L128" s="17">
        <f t="shared" si="23"/>
        <v>17</v>
      </c>
      <c r="M128" s="9"/>
    </row>
    <row r="129" spans="1:13" ht="12.75">
      <c r="A129">
        <v>129</v>
      </c>
      <c r="B129" s="16"/>
      <c r="C129" s="16" t="s">
        <v>263</v>
      </c>
      <c r="D129" s="16">
        <v>16</v>
      </c>
      <c r="E129" s="16">
        <v>15</v>
      </c>
      <c r="F129" s="17">
        <f t="shared" si="21"/>
        <v>31</v>
      </c>
      <c r="G129" s="16">
        <v>3</v>
      </c>
      <c r="H129" s="16">
        <v>9</v>
      </c>
      <c r="I129" s="16">
        <v>10</v>
      </c>
      <c r="J129" s="16">
        <v>4</v>
      </c>
      <c r="K129" s="17">
        <f t="shared" si="22"/>
        <v>26</v>
      </c>
      <c r="L129" s="17">
        <f t="shared" si="23"/>
        <v>57</v>
      </c>
      <c r="M129" s="9"/>
    </row>
    <row r="130" spans="1:13" ht="12.75">
      <c r="A130">
        <v>130</v>
      </c>
      <c r="B130" s="16"/>
      <c r="C130" s="16" t="s">
        <v>264</v>
      </c>
      <c r="D130" s="16">
        <v>23</v>
      </c>
      <c r="E130" s="16">
        <v>18</v>
      </c>
      <c r="F130" s="17">
        <f t="shared" si="21"/>
        <v>41</v>
      </c>
      <c r="G130" s="16">
        <v>7</v>
      </c>
      <c r="H130" s="16">
        <v>10</v>
      </c>
      <c r="I130" s="16">
        <v>9</v>
      </c>
      <c r="J130" s="16">
        <v>5</v>
      </c>
      <c r="K130" s="17">
        <f t="shared" si="22"/>
        <v>31</v>
      </c>
      <c r="L130" s="17">
        <f t="shared" si="23"/>
        <v>72</v>
      </c>
      <c r="M130" s="9"/>
    </row>
    <row r="131" spans="1:13" ht="12.75">
      <c r="A131">
        <v>131</v>
      </c>
      <c r="B131" s="16"/>
      <c r="C131" s="16" t="s">
        <v>265</v>
      </c>
      <c r="D131" s="16">
        <v>12</v>
      </c>
      <c r="E131" s="16">
        <v>5</v>
      </c>
      <c r="F131" s="17">
        <f t="shared" si="21"/>
        <v>17</v>
      </c>
      <c r="G131" s="16">
        <v>2</v>
      </c>
      <c r="H131" s="16">
        <v>9</v>
      </c>
      <c r="I131" s="16">
        <v>4</v>
      </c>
      <c r="J131" s="16">
        <v>2</v>
      </c>
      <c r="K131" s="17">
        <f t="shared" si="22"/>
        <v>17</v>
      </c>
      <c r="L131" s="17">
        <f t="shared" si="23"/>
        <v>34</v>
      </c>
      <c r="M131" s="9"/>
    </row>
    <row r="132" spans="1:13" ht="12.75">
      <c r="A132">
        <v>132</v>
      </c>
      <c r="B132" s="16"/>
      <c r="C132" s="16" t="s">
        <v>266</v>
      </c>
      <c r="D132" s="16">
        <v>10</v>
      </c>
      <c r="E132" s="16">
        <v>7</v>
      </c>
      <c r="F132" s="17">
        <f aca="true" t="shared" si="25" ref="F132:F145">IF(ISBLANK($C132),"",SUM(D132:E132))</f>
        <v>17</v>
      </c>
      <c r="G132" s="16">
        <v>2</v>
      </c>
      <c r="H132" s="16">
        <v>7</v>
      </c>
      <c r="I132" s="16">
        <v>6</v>
      </c>
      <c r="J132" s="16">
        <v>3</v>
      </c>
      <c r="K132" s="17">
        <f aca="true" t="shared" si="26" ref="K132:K145">IF(ISBLANK($C132),"",SUM(G132:J132))</f>
        <v>18</v>
      </c>
      <c r="L132" s="17">
        <f aca="true" t="shared" si="27" ref="L132:L145">IF(ISBLANK($C132),"",F132+K132)</f>
        <v>35</v>
      </c>
      <c r="M132" s="9"/>
    </row>
    <row r="133" spans="1:13" ht="12.75">
      <c r="A133">
        <v>133</v>
      </c>
      <c r="B133" s="16"/>
      <c r="C133" s="16" t="s">
        <v>267</v>
      </c>
      <c r="D133" s="16">
        <v>22</v>
      </c>
      <c r="E133" s="16">
        <v>9</v>
      </c>
      <c r="F133" s="17">
        <f t="shared" si="25"/>
        <v>31</v>
      </c>
      <c r="G133" s="16">
        <v>4</v>
      </c>
      <c r="H133" s="16">
        <v>10</v>
      </c>
      <c r="I133" s="16">
        <v>12</v>
      </c>
      <c r="J133" s="16">
        <v>2</v>
      </c>
      <c r="K133" s="17">
        <f t="shared" si="26"/>
        <v>28</v>
      </c>
      <c r="L133" s="17">
        <f t="shared" si="27"/>
        <v>59</v>
      </c>
      <c r="M133" s="9"/>
    </row>
    <row r="134" spans="1:13" ht="12.75">
      <c r="A134">
        <v>134</v>
      </c>
      <c r="B134" s="16"/>
      <c r="C134" s="16" t="s">
        <v>268</v>
      </c>
      <c r="D134" s="16">
        <v>16</v>
      </c>
      <c r="E134" s="16">
        <v>19</v>
      </c>
      <c r="F134" s="17">
        <f t="shared" si="25"/>
        <v>35</v>
      </c>
      <c r="G134" s="16">
        <v>5</v>
      </c>
      <c r="H134" s="16">
        <v>5</v>
      </c>
      <c r="I134" s="16">
        <v>5</v>
      </c>
      <c r="J134" s="16">
        <v>2</v>
      </c>
      <c r="K134" s="17">
        <f t="shared" si="26"/>
        <v>17</v>
      </c>
      <c r="L134" s="17">
        <f t="shared" si="27"/>
        <v>52</v>
      </c>
      <c r="M134" s="9"/>
    </row>
    <row r="135" spans="1:13" ht="12.75">
      <c r="A135">
        <v>135</v>
      </c>
      <c r="B135" s="16"/>
      <c r="C135" s="16" t="s">
        <v>269</v>
      </c>
      <c r="D135" s="16">
        <v>19</v>
      </c>
      <c r="E135" s="16">
        <v>23</v>
      </c>
      <c r="F135" s="17">
        <f t="shared" si="25"/>
        <v>42</v>
      </c>
      <c r="G135" s="16">
        <v>5</v>
      </c>
      <c r="H135" s="16">
        <v>3</v>
      </c>
      <c r="I135" s="16">
        <v>6</v>
      </c>
      <c r="J135" s="16">
        <v>3</v>
      </c>
      <c r="K135" s="17">
        <f t="shared" si="26"/>
        <v>17</v>
      </c>
      <c r="L135" s="17">
        <f t="shared" si="27"/>
        <v>59</v>
      </c>
      <c r="M135" s="9"/>
    </row>
    <row r="136" spans="1:13" ht="12.75">
      <c r="A136">
        <v>136</v>
      </c>
      <c r="B136" s="16"/>
      <c r="C136" s="16" t="s">
        <v>270</v>
      </c>
      <c r="D136" s="16">
        <v>16</v>
      </c>
      <c r="E136" s="16">
        <v>12</v>
      </c>
      <c r="F136" s="17">
        <f t="shared" si="25"/>
        <v>28</v>
      </c>
      <c r="G136" s="16">
        <v>3</v>
      </c>
      <c r="H136" s="16">
        <v>4</v>
      </c>
      <c r="I136" s="16">
        <v>5</v>
      </c>
      <c r="J136" s="16">
        <v>0</v>
      </c>
      <c r="K136" s="17">
        <f t="shared" si="26"/>
        <v>12</v>
      </c>
      <c r="L136" s="17">
        <f t="shared" si="27"/>
        <v>40</v>
      </c>
      <c r="M136" s="9"/>
    </row>
    <row r="137" spans="1:13" ht="12.75">
      <c r="A137">
        <v>137</v>
      </c>
      <c r="B137" s="16"/>
      <c r="C137" s="16" t="s">
        <v>271</v>
      </c>
      <c r="D137" s="16">
        <v>21</v>
      </c>
      <c r="E137" s="16">
        <v>20</v>
      </c>
      <c r="F137" s="17">
        <f t="shared" si="25"/>
        <v>41</v>
      </c>
      <c r="G137" s="16">
        <v>9</v>
      </c>
      <c r="H137" s="16">
        <v>11</v>
      </c>
      <c r="I137" s="16">
        <v>10</v>
      </c>
      <c r="J137" s="16">
        <v>5</v>
      </c>
      <c r="K137" s="17">
        <f t="shared" si="26"/>
        <v>35</v>
      </c>
      <c r="L137" s="17">
        <f t="shared" si="27"/>
        <v>76</v>
      </c>
      <c r="M137" s="9"/>
    </row>
    <row r="138" spans="1:13" ht="12.75">
      <c r="A138">
        <v>138</v>
      </c>
      <c r="B138" s="16"/>
      <c r="C138" s="16" t="s">
        <v>272</v>
      </c>
      <c r="D138" s="16">
        <v>22</v>
      </c>
      <c r="E138" s="16">
        <v>18</v>
      </c>
      <c r="F138" s="17">
        <f t="shared" si="25"/>
        <v>40</v>
      </c>
      <c r="G138" s="16">
        <v>6</v>
      </c>
      <c r="H138" s="16">
        <v>8</v>
      </c>
      <c r="I138" s="16">
        <v>8</v>
      </c>
      <c r="J138" s="16">
        <v>4</v>
      </c>
      <c r="K138" s="17">
        <f t="shared" si="26"/>
        <v>26</v>
      </c>
      <c r="L138" s="17">
        <f t="shared" si="27"/>
        <v>66</v>
      </c>
      <c r="M138" s="9"/>
    </row>
    <row r="139" spans="1:13" ht="12.75">
      <c r="A139">
        <v>139</v>
      </c>
      <c r="B139" s="16"/>
      <c r="C139" s="16" t="s">
        <v>273</v>
      </c>
      <c r="D139" s="16">
        <v>19</v>
      </c>
      <c r="E139" s="16">
        <v>17</v>
      </c>
      <c r="F139" s="17">
        <f t="shared" si="25"/>
        <v>36</v>
      </c>
      <c r="G139" s="16">
        <v>5</v>
      </c>
      <c r="H139" s="16">
        <v>9</v>
      </c>
      <c r="I139" s="16">
        <v>4</v>
      </c>
      <c r="J139" s="16">
        <v>1</v>
      </c>
      <c r="K139" s="17">
        <f t="shared" si="26"/>
        <v>19</v>
      </c>
      <c r="L139" s="17">
        <f t="shared" si="27"/>
        <v>55</v>
      </c>
      <c r="M139" s="9"/>
    </row>
    <row r="140" spans="1:13" ht="12.75">
      <c r="A140">
        <v>140</v>
      </c>
      <c r="B140" s="16"/>
      <c r="C140" s="16" t="s">
        <v>274</v>
      </c>
      <c r="D140" s="16">
        <v>25</v>
      </c>
      <c r="E140" s="16">
        <v>19</v>
      </c>
      <c r="F140" s="17">
        <f t="shared" si="25"/>
        <v>44</v>
      </c>
      <c r="G140" s="16">
        <v>5</v>
      </c>
      <c r="H140" s="16">
        <v>8</v>
      </c>
      <c r="I140" s="16">
        <v>7</v>
      </c>
      <c r="J140" s="16">
        <v>4</v>
      </c>
      <c r="K140" s="17">
        <f t="shared" si="26"/>
        <v>24</v>
      </c>
      <c r="L140" s="17">
        <f t="shared" si="27"/>
        <v>68</v>
      </c>
      <c r="M140" s="9"/>
    </row>
    <row r="141" spans="1:13" ht="12.75">
      <c r="A141">
        <v>141</v>
      </c>
      <c r="B141" s="16"/>
      <c r="C141" s="16" t="s">
        <v>275</v>
      </c>
      <c r="D141" s="16">
        <v>20</v>
      </c>
      <c r="E141" s="16">
        <v>12</v>
      </c>
      <c r="F141" s="17">
        <f t="shared" si="25"/>
        <v>32</v>
      </c>
      <c r="G141" s="16">
        <v>4</v>
      </c>
      <c r="H141" s="16">
        <v>7</v>
      </c>
      <c r="I141" s="16">
        <v>4</v>
      </c>
      <c r="J141" s="16">
        <v>3</v>
      </c>
      <c r="K141" s="17">
        <f t="shared" si="26"/>
        <v>18</v>
      </c>
      <c r="L141" s="17">
        <f t="shared" si="27"/>
        <v>50</v>
      </c>
      <c r="M141" s="9"/>
    </row>
    <row r="142" spans="1:13" ht="12.75">
      <c r="A142">
        <v>142</v>
      </c>
      <c r="B142" s="16"/>
      <c r="C142" s="16" t="s">
        <v>276</v>
      </c>
      <c r="D142" s="16">
        <v>17</v>
      </c>
      <c r="E142" s="16">
        <v>10</v>
      </c>
      <c r="F142" s="17">
        <f t="shared" si="25"/>
        <v>27</v>
      </c>
      <c r="G142" s="16">
        <v>1</v>
      </c>
      <c r="H142" s="16">
        <v>7</v>
      </c>
      <c r="I142" s="16">
        <v>1</v>
      </c>
      <c r="J142" s="16">
        <v>1</v>
      </c>
      <c r="K142" s="17">
        <f t="shared" si="26"/>
        <v>10</v>
      </c>
      <c r="L142" s="17">
        <f t="shared" si="27"/>
        <v>37</v>
      </c>
      <c r="M142" s="9"/>
    </row>
    <row r="143" spans="1:13" ht="12.75">
      <c r="A143">
        <v>143</v>
      </c>
      <c r="B143" s="16"/>
      <c r="C143" s="16" t="s">
        <v>277</v>
      </c>
      <c r="D143" s="16">
        <v>20</v>
      </c>
      <c r="E143" s="16">
        <v>11</v>
      </c>
      <c r="F143" s="17">
        <f t="shared" si="25"/>
        <v>31</v>
      </c>
      <c r="G143" s="16">
        <v>7</v>
      </c>
      <c r="H143" s="16">
        <v>8</v>
      </c>
      <c r="I143" s="16">
        <v>7</v>
      </c>
      <c r="J143" s="16">
        <v>4</v>
      </c>
      <c r="K143" s="17">
        <f t="shared" si="26"/>
        <v>26</v>
      </c>
      <c r="L143" s="17">
        <f t="shared" si="27"/>
        <v>57</v>
      </c>
      <c r="M143" s="9"/>
    </row>
    <row r="144" spans="1:13" ht="12.75">
      <c r="A144">
        <v>144</v>
      </c>
      <c r="B144" s="16"/>
      <c r="C144" s="16" t="s">
        <v>278</v>
      </c>
      <c r="D144" s="16">
        <v>22</v>
      </c>
      <c r="E144" s="16">
        <v>20</v>
      </c>
      <c r="F144" s="17">
        <f t="shared" si="25"/>
        <v>42</v>
      </c>
      <c r="G144" s="16">
        <v>4</v>
      </c>
      <c r="H144" s="16">
        <v>9</v>
      </c>
      <c r="I144" s="16">
        <v>9</v>
      </c>
      <c r="J144" s="16">
        <v>6</v>
      </c>
      <c r="K144" s="17">
        <f t="shared" si="26"/>
        <v>28</v>
      </c>
      <c r="L144" s="17">
        <f t="shared" si="27"/>
        <v>70</v>
      </c>
      <c r="M144" s="9"/>
    </row>
    <row r="145" spans="1:13" ht="12.75">
      <c r="A145">
        <v>145</v>
      </c>
      <c r="B145" s="16"/>
      <c r="C145" s="16" t="s">
        <v>279</v>
      </c>
      <c r="D145" s="16">
        <v>18</v>
      </c>
      <c r="E145" s="16">
        <v>12</v>
      </c>
      <c r="F145" s="17">
        <f t="shared" si="25"/>
        <v>30</v>
      </c>
      <c r="G145" s="16">
        <v>3</v>
      </c>
      <c r="H145" s="16">
        <v>10</v>
      </c>
      <c r="I145" s="16">
        <v>10</v>
      </c>
      <c r="J145" s="16">
        <v>6</v>
      </c>
      <c r="K145" s="17">
        <f t="shared" si="26"/>
        <v>29</v>
      </c>
      <c r="L145" s="17">
        <f t="shared" si="27"/>
        <v>59</v>
      </c>
      <c r="M145" s="9"/>
    </row>
    <row r="146" spans="1:13" ht="12.75">
      <c r="A146">
        <v>254</v>
      </c>
      <c r="M146" s="9"/>
    </row>
    <row r="147" spans="1:13" ht="12.75">
      <c r="A147">
        <v>255</v>
      </c>
      <c r="B147" s="71" t="s">
        <v>57</v>
      </c>
      <c r="C147" s="72">
        <f>COUNTA(C$4:C$145)</f>
        <v>142</v>
      </c>
      <c r="D147" s="73" t="s">
        <v>58</v>
      </c>
      <c r="E147" s="73"/>
      <c r="F147" s="74" t="s">
        <v>59</v>
      </c>
      <c r="G147" s="75"/>
      <c r="H147" s="75" t="s">
        <v>60</v>
      </c>
      <c r="I147" s="75"/>
      <c r="J147" s="75"/>
      <c r="K147" s="76" t="s">
        <v>61</v>
      </c>
      <c r="L147" s="104" t="s">
        <v>62</v>
      </c>
      <c r="M147" s="9"/>
    </row>
    <row r="148" spans="1:20" ht="12.75">
      <c r="A148">
        <v>256</v>
      </c>
      <c r="B148" s="78" t="s">
        <v>63</v>
      </c>
      <c r="C148" s="79"/>
      <c r="D148" s="80">
        <f aca="true" t="shared" si="28" ref="D148:L148">SUM(D4:D145)/$C147</f>
        <v>19.725352112676056</v>
      </c>
      <c r="E148" s="80">
        <f t="shared" si="28"/>
        <v>16.302816901408452</v>
      </c>
      <c r="F148" s="80">
        <f t="shared" si="28"/>
        <v>36.028169014084504</v>
      </c>
      <c r="G148" s="80">
        <f t="shared" si="28"/>
        <v>6.985915492957746</v>
      </c>
      <c r="H148" s="80">
        <f t="shared" si="28"/>
        <v>8.830985915492958</v>
      </c>
      <c r="I148" s="80">
        <f t="shared" si="28"/>
        <v>8.23943661971831</v>
      </c>
      <c r="J148" s="80">
        <f t="shared" si="28"/>
        <v>3.3943661971830985</v>
      </c>
      <c r="K148" s="80">
        <f t="shared" si="28"/>
        <v>27.450704225352112</v>
      </c>
      <c r="L148" s="80">
        <f t="shared" si="28"/>
        <v>63.478873239436616</v>
      </c>
      <c r="M148" s="9"/>
      <c r="N148" s="81"/>
      <c r="O148" s="81"/>
      <c r="Q148" s="81"/>
      <c r="R148" s="81"/>
      <c r="S148" s="81"/>
      <c r="T148" s="81"/>
    </row>
    <row r="149" spans="1:20" ht="12.75">
      <c r="A149">
        <v>257</v>
      </c>
      <c r="B149" s="82" t="s">
        <v>64</v>
      </c>
      <c r="C149" s="82"/>
      <c r="D149" s="103">
        <f>SUM(D4:D145)/(25*$C147)</f>
        <v>0.7890140845070422</v>
      </c>
      <c r="E149" s="103">
        <f>SUM(E4:E145)/(25*$C147)</f>
        <v>0.652112676056338</v>
      </c>
      <c r="F149" s="103">
        <f>SUM(F4:F145)/(50*$C147)</f>
        <v>0.7205633802816901</v>
      </c>
      <c r="G149" s="103">
        <f>SUM(G4:G145)/(15*$C147)</f>
        <v>0.46572769953051646</v>
      </c>
      <c r="H149" s="103">
        <f>SUM(H4:H145)/(12*$C147)</f>
        <v>0.7359154929577465</v>
      </c>
      <c r="I149" s="103">
        <f>SUM(I4:I145)/(15*$C147)</f>
        <v>0.5492957746478874</v>
      </c>
      <c r="J149" s="103">
        <f>SUM(J4:J145)/(8*$C147)</f>
        <v>0.4242957746478873</v>
      </c>
      <c r="K149" s="103">
        <f>SUM(K4:K145)/(50*$C147)</f>
        <v>0.5490140845070423</v>
      </c>
      <c r="L149" s="103">
        <f>SUM(L4:L145)/(100*$C147)</f>
        <v>0.6347887323943662</v>
      </c>
      <c r="M149" s="9"/>
      <c r="N149" s="77"/>
      <c r="O149" s="77"/>
      <c r="Q149" s="77"/>
      <c r="R149" s="77"/>
      <c r="S149" s="77"/>
      <c r="T149" s="77"/>
    </row>
    <row r="150" spans="1:20" ht="12.75">
      <c r="A150" s="77"/>
      <c r="B150" s="77"/>
      <c r="C150" s="83"/>
      <c r="D150" s="77"/>
      <c r="E150" s="77"/>
      <c r="F150" s="77"/>
      <c r="G150" s="77"/>
      <c r="H150" s="77"/>
      <c r="I150" s="77"/>
      <c r="J150" s="77"/>
      <c r="K150" s="77"/>
      <c r="L150" s="77"/>
      <c r="M150" s="9"/>
      <c r="N150" s="77"/>
      <c r="O150" s="77"/>
      <c r="Q150" s="77"/>
      <c r="R150" s="77"/>
      <c r="S150" s="77"/>
      <c r="T150" s="77"/>
    </row>
    <row r="151" spans="1:20" ht="12.75">
      <c r="A151" s="77"/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9"/>
      <c r="N151" s="77"/>
      <c r="O151" s="77"/>
      <c r="Q151" s="77"/>
      <c r="R151" s="77"/>
      <c r="S151" s="77"/>
      <c r="T151" s="77"/>
    </row>
    <row r="152" spans="1:20" ht="12.75">
      <c r="A152" s="77"/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9"/>
      <c r="N152" s="77"/>
      <c r="O152" s="77"/>
      <c r="Q152" s="77"/>
      <c r="R152" s="77"/>
      <c r="S152" s="77"/>
      <c r="T152" s="77"/>
    </row>
    <row r="153" spans="1:20" ht="12.75">
      <c r="A153" s="77"/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9"/>
      <c r="N153" s="77"/>
      <c r="O153" s="77"/>
      <c r="Q153" s="77"/>
      <c r="R153" s="77"/>
      <c r="S153" s="77"/>
      <c r="T153" s="77"/>
    </row>
    <row r="154" spans="1:20" ht="12.75">
      <c r="A154" s="77"/>
      <c r="B154" s="77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9"/>
      <c r="N154" s="77"/>
      <c r="O154" s="77"/>
      <c r="Q154" s="77"/>
      <c r="R154" s="77"/>
      <c r="S154" s="77"/>
      <c r="T154" s="77"/>
    </row>
    <row r="155" spans="1:20" ht="12.75">
      <c r="A155" s="77"/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9"/>
      <c r="N155" s="77"/>
      <c r="O155" s="77"/>
      <c r="Q155" s="77"/>
      <c r="R155" s="77"/>
      <c r="S155" s="77"/>
      <c r="T155" s="77"/>
    </row>
    <row r="156" spans="1:20" ht="12.75">
      <c r="A156" s="77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9"/>
      <c r="N156" s="77"/>
      <c r="O156" s="77"/>
      <c r="Q156" s="77"/>
      <c r="R156" s="77"/>
      <c r="S156" s="77"/>
      <c r="T156" s="77"/>
    </row>
    <row r="157" spans="1:23" ht="12.75">
      <c r="A157" s="77"/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9"/>
      <c r="N157" s="77"/>
      <c r="O157" s="77"/>
      <c r="P157" s="77"/>
      <c r="Q157" s="77"/>
      <c r="R157" s="77"/>
      <c r="S157" s="77"/>
      <c r="T157" s="77"/>
      <c r="U157" s="77"/>
      <c r="W157" s="77"/>
    </row>
    <row r="158" spans="1:23" ht="12.75">
      <c r="A158" s="77"/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9"/>
      <c r="N158" s="77"/>
      <c r="O158" s="77"/>
      <c r="P158" s="77"/>
      <c r="Q158" s="77"/>
      <c r="R158" s="77"/>
      <c r="S158" s="77"/>
      <c r="T158" s="77"/>
      <c r="U158" s="77"/>
      <c r="W158" s="77"/>
    </row>
    <row r="159" spans="1:23" ht="12.75">
      <c r="A159" s="77"/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9"/>
      <c r="N159" s="77"/>
      <c r="O159" s="77"/>
      <c r="P159" s="77"/>
      <c r="Q159" s="77"/>
      <c r="R159" s="77"/>
      <c r="S159" s="77"/>
      <c r="T159" s="77"/>
      <c r="U159" s="77"/>
      <c r="W159" s="77"/>
    </row>
    <row r="160" spans="1:23" ht="12.75">
      <c r="A160" s="77"/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9"/>
      <c r="N160" s="77"/>
      <c r="O160" s="77"/>
      <c r="P160" s="77"/>
      <c r="Q160" s="77"/>
      <c r="R160" s="77"/>
      <c r="S160" s="77"/>
      <c r="T160" s="77"/>
      <c r="U160" s="77"/>
      <c r="W160" s="77"/>
    </row>
    <row r="161" spans="1:23" ht="12.75">
      <c r="A161" s="77"/>
      <c r="B161" s="77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9"/>
      <c r="N161" s="77"/>
      <c r="O161" s="77"/>
      <c r="P161" s="77"/>
      <c r="Q161" s="77"/>
      <c r="R161" s="77"/>
      <c r="S161" s="77"/>
      <c r="T161" s="77"/>
      <c r="U161" s="77"/>
      <c r="W161" s="77"/>
    </row>
    <row r="162" spans="1:23" ht="12.75">
      <c r="A162" s="77"/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9"/>
      <c r="N162" s="77"/>
      <c r="O162" s="77"/>
      <c r="P162" s="77"/>
      <c r="Q162" s="77"/>
      <c r="R162" s="77"/>
      <c r="S162" s="77"/>
      <c r="T162" s="77"/>
      <c r="U162" s="77"/>
      <c r="W162" s="77"/>
    </row>
    <row r="163" spans="1:23" ht="12.75">
      <c r="A163" s="77"/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9"/>
      <c r="N163" s="77"/>
      <c r="O163" s="77"/>
      <c r="P163" s="77"/>
      <c r="Q163" s="77"/>
      <c r="R163" s="77"/>
      <c r="S163" s="77"/>
      <c r="T163" s="77"/>
      <c r="U163" s="77"/>
      <c r="W163" s="77"/>
    </row>
    <row r="164" spans="1:23" ht="12.75">
      <c r="A164" s="77"/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9"/>
      <c r="N164" s="77"/>
      <c r="O164" s="77"/>
      <c r="P164" s="77"/>
      <c r="Q164" s="77"/>
      <c r="R164" s="77"/>
      <c r="S164" s="77"/>
      <c r="T164" s="77"/>
      <c r="U164" s="77"/>
      <c r="W164" s="77"/>
    </row>
    <row r="165" spans="1:23" ht="12.75">
      <c r="A165" s="77"/>
      <c r="B165" s="77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9"/>
      <c r="N165" s="77"/>
      <c r="O165" s="77"/>
      <c r="P165" s="77"/>
      <c r="Q165" s="77"/>
      <c r="R165" s="77"/>
      <c r="S165" s="77"/>
      <c r="T165" s="77"/>
      <c r="U165" s="77"/>
      <c r="W165" s="77"/>
    </row>
    <row r="166" spans="1:23" ht="12.75">
      <c r="A166" s="77"/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9"/>
      <c r="N166" s="77"/>
      <c r="O166" s="77"/>
      <c r="P166" s="77"/>
      <c r="Q166" s="77"/>
      <c r="R166" s="77"/>
      <c r="S166" s="77"/>
      <c r="T166" s="77"/>
      <c r="U166" s="77"/>
      <c r="W166" s="77"/>
    </row>
    <row r="167" spans="1:23" ht="12.75">
      <c r="A167" s="77"/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9"/>
      <c r="N167" s="77"/>
      <c r="O167" s="77"/>
      <c r="P167" s="77"/>
      <c r="Q167" s="77"/>
      <c r="R167" s="77"/>
      <c r="S167" s="77"/>
      <c r="T167" s="77"/>
      <c r="U167" s="77"/>
      <c r="W167" s="77"/>
    </row>
    <row r="168" spans="1:23" ht="12.75">
      <c r="A168" s="77"/>
      <c r="B168" s="77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9"/>
      <c r="N168" s="77"/>
      <c r="O168" s="77"/>
      <c r="P168" s="77"/>
      <c r="Q168" s="77"/>
      <c r="R168" s="77"/>
      <c r="S168" s="77"/>
      <c r="T168" s="77"/>
      <c r="U168" s="77"/>
      <c r="W168" s="77"/>
    </row>
    <row r="169" ht="12.75">
      <c r="M169" s="9"/>
    </row>
    <row r="170" ht="12.75">
      <c r="M170" s="9"/>
    </row>
    <row r="171" ht="12.75">
      <c r="M171" s="9"/>
    </row>
    <row r="172" ht="12.75">
      <c r="M172" s="9"/>
    </row>
    <row r="173" ht="12.75">
      <c r="M173" s="9"/>
    </row>
    <row r="174" ht="12.75">
      <c r="M174" s="9"/>
    </row>
    <row r="175" ht="12.75">
      <c r="M175" s="9"/>
    </row>
    <row r="176" ht="12.75">
      <c r="M176" s="9"/>
    </row>
    <row r="177" ht="12.75">
      <c r="M177" s="9"/>
    </row>
    <row r="178" ht="12.75">
      <c r="M178" s="9"/>
    </row>
    <row r="179" ht="12.75">
      <c r="M179" s="9"/>
    </row>
    <row r="180" ht="12.75">
      <c r="M180" s="9"/>
    </row>
    <row r="181" ht="12.75">
      <c r="M181" s="9"/>
    </row>
    <row r="182" ht="12.75">
      <c r="M182" s="9"/>
    </row>
    <row r="183" ht="12.75">
      <c r="M183" s="9"/>
    </row>
    <row r="184" ht="12.75">
      <c r="M184" s="9"/>
    </row>
    <row r="185" ht="12.75">
      <c r="M185" s="9"/>
    </row>
    <row r="186" ht="12.75">
      <c r="M186" s="9"/>
    </row>
    <row r="187" ht="12.75">
      <c r="M187" s="9"/>
    </row>
    <row r="188" ht="12.75">
      <c r="M188" s="9"/>
    </row>
    <row r="189" ht="12.75">
      <c r="M189" s="9"/>
    </row>
    <row r="190" ht="12.75">
      <c r="M190" s="9"/>
    </row>
    <row r="191" ht="12.75">
      <c r="M191" s="9"/>
    </row>
    <row r="192" ht="12.75">
      <c r="M192" s="9"/>
    </row>
    <row r="193" ht="12.75">
      <c r="M193" s="9"/>
    </row>
    <row r="194" ht="12.75">
      <c r="M194" s="9"/>
    </row>
    <row r="195" ht="12.75">
      <c r="M195" s="9"/>
    </row>
    <row r="196" ht="12.75">
      <c r="M196" s="9"/>
    </row>
    <row r="197" ht="12.75">
      <c r="M197" s="9"/>
    </row>
    <row r="198" ht="12.75">
      <c r="M198" s="9"/>
    </row>
    <row r="199" ht="12.75">
      <c r="M199" s="9"/>
    </row>
    <row r="200" ht="12.75">
      <c r="M200" s="9"/>
    </row>
    <row r="201" ht="12.75">
      <c r="M201" s="9"/>
    </row>
    <row r="202" ht="12.75">
      <c r="M202" s="9"/>
    </row>
    <row r="203" ht="12.75">
      <c r="M203" s="9"/>
    </row>
    <row r="204" ht="12.75">
      <c r="M204" s="9"/>
    </row>
    <row r="205" ht="12.75">
      <c r="M205" s="9"/>
    </row>
    <row r="206" ht="12.75">
      <c r="M206" s="9"/>
    </row>
    <row r="207" ht="12.75">
      <c r="M207" s="9"/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39">
      <selection activeCell="Y35" sqref="Y33:Y35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B18" sqref="B18"/>
    </sheetView>
  </sheetViews>
  <sheetFormatPr defaultColWidth="9.00390625" defaultRowHeight="12.75"/>
  <cols>
    <col min="1" max="1" width="4.625" style="0" customWidth="1"/>
    <col min="2" max="2" width="88.00390625" style="0" customWidth="1"/>
  </cols>
  <sheetData>
    <row r="1" spans="1:2" ht="12.75">
      <c r="A1" s="84" t="s">
        <v>114</v>
      </c>
      <c r="B1" s="84" t="s">
        <v>142</v>
      </c>
    </row>
    <row r="2" spans="1:2" ht="38.25">
      <c r="A2" s="16">
        <v>1</v>
      </c>
      <c r="B2" s="85" t="s">
        <v>115</v>
      </c>
    </row>
    <row r="3" spans="1:2" ht="25.5" customHeight="1">
      <c r="A3" s="16">
        <v>2</v>
      </c>
      <c r="B3" s="85" t="s">
        <v>140</v>
      </c>
    </row>
    <row r="4" spans="1:2" ht="39.75" customHeight="1">
      <c r="A4" s="16">
        <v>3</v>
      </c>
      <c r="B4" s="85" t="s">
        <v>123</v>
      </c>
    </row>
    <row r="5" spans="1:2" ht="25.5">
      <c r="A5" s="16"/>
      <c r="B5" s="85" t="s">
        <v>120</v>
      </c>
    </row>
    <row r="6" spans="1:2" ht="12.75">
      <c r="A6" s="16">
        <v>4</v>
      </c>
      <c r="B6" s="85" t="s">
        <v>119</v>
      </c>
    </row>
    <row r="7" spans="1:2" ht="25.5">
      <c r="A7" s="16"/>
      <c r="B7" s="86" t="s">
        <v>121</v>
      </c>
    </row>
    <row r="8" spans="1:2" ht="38.25">
      <c r="A8" s="16"/>
      <c r="B8" s="86" t="s">
        <v>124</v>
      </c>
    </row>
    <row r="9" spans="1:2" ht="77.25" customHeight="1">
      <c r="A9" s="16">
        <v>5</v>
      </c>
      <c r="B9" s="86" t="s">
        <v>139</v>
      </c>
    </row>
    <row r="10" spans="1:2" ht="76.5">
      <c r="A10" s="16">
        <v>6</v>
      </c>
      <c r="B10" s="86" t="s">
        <v>141</v>
      </c>
    </row>
    <row r="11" spans="1:2" ht="25.5">
      <c r="A11" s="16">
        <v>7</v>
      </c>
      <c r="B11" s="86" t="s">
        <v>122</v>
      </c>
    </row>
    <row r="12" spans="1:2" ht="24" customHeight="1">
      <c r="A12" s="16">
        <v>8</v>
      </c>
      <c r="B12" s="106" t="s">
        <v>116</v>
      </c>
    </row>
  </sheetData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U104"/>
  <sheetViews>
    <sheetView workbookViewId="0" topLeftCell="A13">
      <selection activeCell="AN19" sqref="AN19"/>
    </sheetView>
  </sheetViews>
  <sheetFormatPr defaultColWidth="9.00390625" defaultRowHeight="12.75"/>
  <cols>
    <col min="1" max="1" width="4.875" style="0" customWidth="1"/>
    <col min="2" max="2" width="17.25390625" style="0" customWidth="1"/>
    <col min="3" max="3" width="9.25390625" style="0" customWidth="1"/>
    <col min="4" max="4" width="8.125" style="0" customWidth="1"/>
    <col min="5" max="5" width="9.375" style="0" customWidth="1"/>
    <col min="6" max="6" width="8.375" style="0" customWidth="1"/>
    <col min="7" max="7" width="10.75390625" style="0" customWidth="1"/>
    <col min="8" max="8" width="11.125" style="0" customWidth="1"/>
    <col min="9" max="9" width="11.00390625" style="0" customWidth="1"/>
    <col min="10" max="10" width="12.375" style="0" customWidth="1"/>
    <col min="11" max="11" width="8.00390625" style="0" customWidth="1"/>
    <col min="12" max="12" width="10.625" style="0" bestFit="1" customWidth="1"/>
    <col min="13" max="13" width="5.25390625" style="0" customWidth="1"/>
    <col min="14" max="14" width="8.00390625" style="0" customWidth="1"/>
    <col min="15" max="15" width="9.25390625" style="0" customWidth="1"/>
    <col min="16" max="16" width="7.875" style="0" customWidth="1"/>
    <col min="17" max="17" width="10.25390625" style="0" customWidth="1"/>
    <col min="18" max="18" width="11.125" style="0" customWidth="1"/>
    <col min="19" max="19" width="10.875" style="0" customWidth="1"/>
    <col min="20" max="20" width="12.25390625" style="0" customWidth="1"/>
    <col min="21" max="21" width="7.25390625" style="0" customWidth="1"/>
    <col min="22" max="22" width="10.00390625" style="0" customWidth="1"/>
    <col min="23" max="23" width="6.75390625" style="0" customWidth="1"/>
    <col min="24" max="24" width="5.875" style="0" bestFit="1" customWidth="1"/>
    <col min="25" max="25" width="11.625" style="0" customWidth="1"/>
    <col min="27" max="27" width="8.875" style="0" customWidth="1"/>
    <col min="28" max="28" width="8.375" style="0" customWidth="1"/>
    <col min="30" max="30" width="7.00390625" style="0" customWidth="1"/>
    <col min="31" max="31" width="5.625" style="0" customWidth="1"/>
    <col min="32" max="32" width="6.00390625" style="0" customWidth="1"/>
    <col min="33" max="33" width="5.875" style="0" bestFit="1" customWidth="1"/>
    <col min="34" max="34" width="12.00390625" style="0" customWidth="1"/>
    <col min="36" max="36" width="8.625" style="0" customWidth="1"/>
    <col min="37" max="37" width="8.375" style="0" customWidth="1"/>
    <col min="40" max="40" width="7.875" style="0" customWidth="1"/>
    <col min="41" max="41" width="7.375" style="0" customWidth="1"/>
    <col min="42" max="42" width="10.75390625" style="0" customWidth="1"/>
    <col min="44" max="44" width="8.375" style="0" customWidth="1"/>
    <col min="45" max="45" width="8.00390625" style="0" customWidth="1"/>
  </cols>
  <sheetData>
    <row r="1" spans="1:40" ht="12.75">
      <c r="A1" t="s">
        <v>74</v>
      </c>
      <c r="B1" t="s">
        <v>75</v>
      </c>
      <c r="C1" t="s">
        <v>76</v>
      </c>
      <c r="D1" t="s">
        <v>77</v>
      </c>
      <c r="E1" t="s">
        <v>78</v>
      </c>
      <c r="F1" t="s">
        <v>79</v>
      </c>
      <c r="G1" t="s">
        <v>80</v>
      </c>
      <c r="H1" t="s">
        <v>81</v>
      </c>
      <c r="I1" t="s">
        <v>82</v>
      </c>
      <c r="J1" t="s">
        <v>83</v>
      </c>
      <c r="K1" t="s">
        <v>84</v>
      </c>
      <c r="L1" t="s">
        <v>85</v>
      </c>
      <c r="M1" t="s">
        <v>86</v>
      </c>
      <c r="N1" t="s">
        <v>87</v>
      </c>
      <c r="O1" t="s">
        <v>88</v>
      </c>
      <c r="P1" t="s">
        <v>89</v>
      </c>
      <c r="Q1" t="s">
        <v>90</v>
      </c>
      <c r="R1" t="s">
        <v>91</v>
      </c>
      <c r="S1" t="s">
        <v>92</v>
      </c>
      <c r="T1" t="s">
        <v>93</v>
      </c>
      <c r="U1" t="s">
        <v>94</v>
      </c>
      <c r="V1" t="s">
        <v>95</v>
      </c>
      <c r="W1" t="s">
        <v>96</v>
      </c>
      <c r="X1" t="s">
        <v>97</v>
      </c>
      <c r="Y1" t="s">
        <v>98</v>
      </c>
      <c r="Z1" t="s">
        <v>99</v>
      </c>
      <c r="AA1" t="s">
        <v>100</v>
      </c>
      <c r="AB1" t="s">
        <v>101</v>
      </c>
      <c r="AC1" t="s">
        <v>102</v>
      </c>
      <c r="AD1" t="s">
        <v>103</v>
      </c>
      <c r="AE1" t="s">
        <v>104</v>
      </c>
      <c r="AF1" t="s">
        <v>105</v>
      </c>
      <c r="AG1" t="s">
        <v>106</v>
      </c>
      <c r="AH1" t="s">
        <v>107</v>
      </c>
      <c r="AI1" t="s">
        <v>108</v>
      </c>
      <c r="AJ1" t="s">
        <v>109</v>
      </c>
      <c r="AK1" t="s">
        <v>110</v>
      </c>
      <c r="AL1" t="s">
        <v>112</v>
      </c>
      <c r="AM1" t="s">
        <v>111</v>
      </c>
      <c r="AN1" t="s">
        <v>113</v>
      </c>
    </row>
    <row r="2" spans="1:47" ht="12.75">
      <c r="A2">
        <v>2</v>
      </c>
      <c r="B2" t="s">
        <v>117</v>
      </c>
      <c r="D2" s="1" t="s">
        <v>69</v>
      </c>
      <c r="E2" s="2"/>
      <c r="F2" s="3"/>
      <c r="G2" s="4"/>
      <c r="H2" s="5" t="s">
        <v>1</v>
      </c>
      <c r="I2" s="6"/>
      <c r="J2" s="7"/>
      <c r="K2" s="8"/>
      <c r="N2" s="1"/>
      <c r="O2" s="2"/>
      <c r="P2" s="6" t="s">
        <v>2</v>
      </c>
      <c r="Q2" s="6"/>
      <c r="R2" s="5"/>
      <c r="S2" s="6"/>
      <c r="T2" s="6"/>
      <c r="U2" s="6"/>
      <c r="V2" s="7"/>
      <c r="W2" s="9"/>
      <c r="X2" s="10"/>
      <c r="Y2" s="5" t="s">
        <v>3</v>
      </c>
      <c r="Z2" s="5"/>
      <c r="AA2" s="5"/>
      <c r="AB2" s="5"/>
      <c r="AC2" s="11"/>
      <c r="AD2" s="12"/>
      <c r="AE2" s="12"/>
      <c r="AF2" s="12"/>
      <c r="AG2" s="10"/>
      <c r="AH2" s="5" t="s">
        <v>4</v>
      </c>
      <c r="AI2" s="5"/>
      <c r="AJ2" s="5"/>
      <c r="AK2" s="5"/>
      <c r="AL2" s="11"/>
      <c r="AM2" s="12"/>
      <c r="AN2" s="12"/>
      <c r="AO2" s="10" t="s">
        <v>129</v>
      </c>
      <c r="AP2" s="5"/>
      <c r="AQ2" s="5"/>
      <c r="AR2" s="5"/>
      <c r="AS2" s="5"/>
      <c r="AT2" s="11"/>
      <c r="AU2" s="5"/>
    </row>
    <row r="3" spans="1:47" ht="56.25">
      <c r="A3">
        <v>3</v>
      </c>
      <c r="B3" s="13" t="s">
        <v>5</v>
      </c>
      <c r="C3" s="13" t="s">
        <v>6</v>
      </c>
      <c r="D3" s="97" t="s">
        <v>7</v>
      </c>
      <c r="E3" s="97" t="s">
        <v>8</v>
      </c>
      <c r="F3" s="100" t="s">
        <v>9</v>
      </c>
      <c r="G3" s="97" t="s">
        <v>10</v>
      </c>
      <c r="H3" s="97" t="s">
        <v>11</v>
      </c>
      <c r="I3" s="97" t="s">
        <v>12</v>
      </c>
      <c r="J3" s="97" t="s">
        <v>13</v>
      </c>
      <c r="K3" s="101" t="s">
        <v>14</v>
      </c>
      <c r="L3" s="102" t="s">
        <v>15</v>
      </c>
      <c r="M3" s="14" t="s">
        <v>16</v>
      </c>
      <c r="N3" s="97" t="s">
        <v>7</v>
      </c>
      <c r="O3" s="97" t="s">
        <v>8</v>
      </c>
      <c r="P3" s="100" t="s">
        <v>9</v>
      </c>
      <c r="Q3" s="97" t="s">
        <v>10</v>
      </c>
      <c r="R3" s="97" t="s">
        <v>11</v>
      </c>
      <c r="S3" s="97" t="s">
        <v>12</v>
      </c>
      <c r="T3" s="97" t="s">
        <v>13</v>
      </c>
      <c r="U3" s="101" t="s">
        <v>14</v>
      </c>
      <c r="V3" s="102" t="s">
        <v>15</v>
      </c>
      <c r="W3" s="15"/>
      <c r="X3" s="97" t="s">
        <v>17</v>
      </c>
      <c r="Y3" s="97" t="s">
        <v>18</v>
      </c>
      <c r="Z3" s="97" t="s">
        <v>19</v>
      </c>
      <c r="AA3" s="97" t="s">
        <v>20</v>
      </c>
      <c r="AB3" s="97" t="s">
        <v>21</v>
      </c>
      <c r="AC3" s="97" t="s">
        <v>22</v>
      </c>
      <c r="AD3" s="12"/>
      <c r="AE3" s="12"/>
      <c r="AF3" s="12"/>
      <c r="AG3" s="97" t="s">
        <v>17</v>
      </c>
      <c r="AH3" s="97" t="s">
        <v>18</v>
      </c>
      <c r="AI3" s="97" t="s">
        <v>19</v>
      </c>
      <c r="AJ3" s="97" t="s">
        <v>20</v>
      </c>
      <c r="AK3" s="97" t="s">
        <v>21</v>
      </c>
      <c r="AL3" s="97" t="s">
        <v>22</v>
      </c>
      <c r="AM3" s="12"/>
      <c r="AN3" s="12"/>
      <c r="AO3" s="87" t="s">
        <v>17</v>
      </c>
      <c r="AP3" s="87" t="s">
        <v>18</v>
      </c>
      <c r="AQ3" s="87" t="s">
        <v>19</v>
      </c>
      <c r="AR3" s="87" t="s">
        <v>20</v>
      </c>
      <c r="AS3" s="87" t="s">
        <v>21</v>
      </c>
      <c r="AT3" s="87" t="s">
        <v>22</v>
      </c>
      <c r="AU3" s="12"/>
    </row>
    <row r="4" spans="1:47" ht="12.75">
      <c r="A4">
        <v>4</v>
      </c>
      <c r="B4" s="16"/>
      <c r="C4" s="16" t="s">
        <v>23</v>
      </c>
      <c r="D4" s="16">
        <v>20</v>
      </c>
      <c r="E4" s="16">
        <v>16</v>
      </c>
      <c r="F4" s="17">
        <f aca="true" t="shared" si="0" ref="F4:F43">IF(ISBLANK($C4),"",SUM(D4:E4))</f>
        <v>36</v>
      </c>
      <c r="G4" s="16">
        <v>10</v>
      </c>
      <c r="H4" s="16">
        <v>9</v>
      </c>
      <c r="I4" s="16">
        <v>7</v>
      </c>
      <c r="J4" s="16">
        <v>6</v>
      </c>
      <c r="K4" s="17">
        <f aca="true" t="shared" si="1" ref="K4:K43">IF(ISBLANK($C4),"",SUM(G4:J4))</f>
        <v>32</v>
      </c>
      <c r="L4" s="17">
        <f aca="true" t="shared" si="2" ref="L4:L43">IF(ISBLANK($C4),"",F4+K4)</f>
        <v>68</v>
      </c>
      <c r="M4" s="18">
        <v>0</v>
      </c>
      <c r="N4">
        <f aca="true" t="shared" si="3" ref="N4:N13">COUNTIF(D$4:D$43,$M4)</f>
        <v>0</v>
      </c>
      <c r="O4">
        <f aca="true" t="shared" si="4" ref="O4:O13">COUNTIF(E$4:E$43,$M4)</f>
        <v>0</v>
      </c>
      <c r="P4">
        <f aca="true" t="shared" si="5" ref="P4:P13">COUNTIF(F$4:F$43,$M4)</f>
        <v>0</v>
      </c>
      <c r="Q4">
        <f aca="true" t="shared" si="6" ref="Q4:Q13">COUNTIF(G$4:G$43,$M4)</f>
        <v>0</v>
      </c>
      <c r="R4">
        <f aca="true" t="shared" si="7" ref="R4:R13">COUNTIF(H$4:H$43,$M4)</f>
        <v>0</v>
      </c>
      <c r="S4">
        <f aca="true" t="shared" si="8" ref="S4:S13">COUNTIF(I$4:I$43,$M4)</f>
        <v>0</v>
      </c>
      <c r="T4">
        <f aca="true" t="shared" si="9" ref="T4:T12">COUNTIF(J$4:J$43,$M4)</f>
        <v>0</v>
      </c>
      <c r="U4">
        <f aca="true" t="shared" si="10" ref="U4:U13">COUNTIF(K$4:K$43,$M4)</f>
        <v>0</v>
      </c>
      <c r="V4">
        <f aca="true" t="shared" si="11" ref="V4:V13">COUNTIF(L$4:L$43,$M4)</f>
        <v>0</v>
      </c>
      <c r="X4" s="19">
        <v>1</v>
      </c>
      <c r="Y4" s="19" t="s">
        <v>24</v>
      </c>
      <c r="Z4" s="20" t="s">
        <v>25</v>
      </c>
      <c r="AA4" s="21">
        <f>SUM(P4:P16)</f>
        <v>0</v>
      </c>
      <c r="AB4" s="22">
        <f>SUM(P4:P16)*100/$C$45</f>
        <v>0</v>
      </c>
      <c r="AC4" s="21">
        <v>4</v>
      </c>
      <c r="AD4" s="23" t="s">
        <v>26</v>
      </c>
      <c r="AE4" s="24"/>
      <c r="AF4" s="12"/>
      <c r="AG4" s="25">
        <v>1</v>
      </c>
      <c r="AH4" s="25" t="s">
        <v>24</v>
      </c>
      <c r="AI4" s="26" t="s">
        <v>27</v>
      </c>
      <c r="AJ4" s="27">
        <f>SUM(U4:U14)</f>
        <v>0</v>
      </c>
      <c r="AK4" s="28">
        <f>SUM(U4:U14)*100/$C$45</f>
        <v>0</v>
      </c>
      <c r="AL4" s="27">
        <v>4</v>
      </c>
      <c r="AM4" s="29" t="s">
        <v>26</v>
      </c>
      <c r="AN4" s="96"/>
      <c r="AO4" s="19">
        <v>1</v>
      </c>
      <c r="AP4" s="19" t="s">
        <v>24</v>
      </c>
      <c r="AQ4" s="20" t="s">
        <v>130</v>
      </c>
      <c r="AR4" s="21">
        <f>SUM(V4:V30)</f>
        <v>0</v>
      </c>
      <c r="AS4" s="88">
        <f>SUM(V4:V30)*100/$C$45</f>
        <v>0</v>
      </c>
      <c r="AT4" s="21">
        <v>4</v>
      </c>
      <c r="AU4" s="23" t="s">
        <v>26</v>
      </c>
    </row>
    <row r="5" spans="1:47" ht="12.75">
      <c r="A5">
        <v>5</v>
      </c>
      <c r="B5" s="16"/>
      <c r="C5" s="16" t="s">
        <v>143</v>
      </c>
      <c r="D5" s="16">
        <v>24</v>
      </c>
      <c r="E5" s="16">
        <v>16</v>
      </c>
      <c r="F5" s="17">
        <f t="shared" si="0"/>
        <v>40</v>
      </c>
      <c r="G5" s="16">
        <v>12</v>
      </c>
      <c r="H5" s="16">
        <v>11</v>
      </c>
      <c r="I5" s="16">
        <v>13</v>
      </c>
      <c r="J5" s="16">
        <v>7</v>
      </c>
      <c r="K5" s="17">
        <f t="shared" si="1"/>
        <v>43</v>
      </c>
      <c r="L5" s="17">
        <f t="shared" si="2"/>
        <v>83</v>
      </c>
      <c r="M5" s="18">
        <v>1</v>
      </c>
      <c r="N5">
        <f t="shared" si="3"/>
        <v>0</v>
      </c>
      <c r="O5">
        <f t="shared" si="4"/>
        <v>0</v>
      </c>
      <c r="P5">
        <f t="shared" si="5"/>
        <v>0</v>
      </c>
      <c r="Q5">
        <f t="shared" si="6"/>
        <v>0</v>
      </c>
      <c r="R5">
        <f t="shared" si="7"/>
        <v>0</v>
      </c>
      <c r="S5">
        <f t="shared" si="8"/>
        <v>0</v>
      </c>
      <c r="T5">
        <f t="shared" si="9"/>
        <v>1</v>
      </c>
      <c r="U5">
        <f t="shared" si="10"/>
        <v>0</v>
      </c>
      <c r="V5">
        <f t="shared" si="11"/>
        <v>0</v>
      </c>
      <c r="X5" s="19">
        <v>2</v>
      </c>
      <c r="Y5" s="19" t="s">
        <v>28</v>
      </c>
      <c r="Z5" s="20" t="s">
        <v>29</v>
      </c>
      <c r="AA5" s="21">
        <f>SUM(P17:P21)</f>
        <v>0</v>
      </c>
      <c r="AB5" s="22">
        <f>SUM(P17:P21)*100/$C$45</f>
        <v>0</v>
      </c>
      <c r="AC5" s="21">
        <v>7</v>
      </c>
      <c r="AD5" s="30" t="s">
        <v>30</v>
      </c>
      <c r="AE5" s="24"/>
      <c r="AF5" s="12"/>
      <c r="AG5" s="25">
        <v>2</v>
      </c>
      <c r="AH5" s="25" t="s">
        <v>28</v>
      </c>
      <c r="AI5" s="26" t="s">
        <v>31</v>
      </c>
      <c r="AJ5" s="27">
        <f>SUM(U15:U17)</f>
        <v>0</v>
      </c>
      <c r="AK5" s="28">
        <f>SUM(U15:U17)*100/$C$45</f>
        <v>0</v>
      </c>
      <c r="AL5" s="27">
        <v>7</v>
      </c>
      <c r="AM5" s="31" t="s">
        <v>30</v>
      </c>
      <c r="AN5" s="96"/>
      <c r="AO5" s="19">
        <v>2</v>
      </c>
      <c r="AP5" s="19" t="s">
        <v>28</v>
      </c>
      <c r="AQ5" s="20" t="s">
        <v>131</v>
      </c>
      <c r="AR5" s="21">
        <f>SUM(V31:V38)</f>
        <v>0</v>
      </c>
      <c r="AS5" s="88">
        <f>SUM(V31:V38)*100/$C$45</f>
        <v>0</v>
      </c>
      <c r="AT5" s="21">
        <v>7</v>
      </c>
      <c r="AU5" s="30" t="s">
        <v>30</v>
      </c>
    </row>
    <row r="6" spans="1:47" ht="12.75">
      <c r="A6">
        <v>6</v>
      </c>
      <c r="B6" s="16"/>
      <c r="C6" s="16" t="s">
        <v>144</v>
      </c>
      <c r="D6" s="16">
        <v>21</v>
      </c>
      <c r="E6" s="16">
        <v>18</v>
      </c>
      <c r="F6" s="17">
        <f t="shared" si="0"/>
        <v>39</v>
      </c>
      <c r="G6" s="16">
        <v>5</v>
      </c>
      <c r="H6" s="16">
        <v>10</v>
      </c>
      <c r="I6" s="16">
        <v>8</v>
      </c>
      <c r="J6" s="16">
        <v>2</v>
      </c>
      <c r="K6" s="17">
        <f t="shared" si="1"/>
        <v>25</v>
      </c>
      <c r="L6" s="17">
        <f t="shared" si="2"/>
        <v>64</v>
      </c>
      <c r="M6" s="18">
        <v>2</v>
      </c>
      <c r="N6">
        <f t="shared" si="3"/>
        <v>0</v>
      </c>
      <c r="O6">
        <f t="shared" si="4"/>
        <v>0</v>
      </c>
      <c r="P6">
        <f t="shared" si="5"/>
        <v>0</v>
      </c>
      <c r="Q6">
        <f t="shared" si="6"/>
        <v>0</v>
      </c>
      <c r="R6">
        <f t="shared" si="7"/>
        <v>0</v>
      </c>
      <c r="S6">
        <f t="shared" si="8"/>
        <v>0</v>
      </c>
      <c r="T6">
        <f t="shared" si="9"/>
        <v>3</v>
      </c>
      <c r="U6">
        <f t="shared" si="10"/>
        <v>0</v>
      </c>
      <c r="V6">
        <f t="shared" si="11"/>
        <v>0</v>
      </c>
      <c r="X6" s="19">
        <v>3</v>
      </c>
      <c r="Y6" s="19" t="s">
        <v>32</v>
      </c>
      <c r="Z6" s="20" t="s">
        <v>33</v>
      </c>
      <c r="AA6" s="21">
        <f>SUM(P22:P27)</f>
        <v>0</v>
      </c>
      <c r="AB6" s="22">
        <f>SUM(P18:P27)*100/$C$45</f>
        <v>0</v>
      </c>
      <c r="AC6" s="21">
        <v>12</v>
      </c>
      <c r="AD6" s="32" t="s">
        <v>34</v>
      </c>
      <c r="AE6" s="24"/>
      <c r="AF6" s="12"/>
      <c r="AG6" s="25">
        <v>3</v>
      </c>
      <c r="AH6" s="25" t="s">
        <v>32</v>
      </c>
      <c r="AI6" s="26" t="s">
        <v>35</v>
      </c>
      <c r="AJ6" s="27">
        <f>SUM(U18:U20)</f>
        <v>0</v>
      </c>
      <c r="AK6" s="28">
        <f>SUM(U18:U20)*100/$C$45</f>
        <v>0</v>
      </c>
      <c r="AL6" s="27">
        <v>12</v>
      </c>
      <c r="AM6" s="33" t="s">
        <v>34</v>
      </c>
      <c r="AN6" s="96"/>
      <c r="AO6" s="19">
        <v>3</v>
      </c>
      <c r="AP6" s="19" t="s">
        <v>32</v>
      </c>
      <c r="AQ6" s="20" t="s">
        <v>132</v>
      </c>
      <c r="AR6" s="21">
        <f>SUM(V39:V47)</f>
        <v>0</v>
      </c>
      <c r="AS6" s="88">
        <f>SUM(V39:V47)*100/$C$45</f>
        <v>0</v>
      </c>
      <c r="AT6" s="21">
        <v>12</v>
      </c>
      <c r="AU6" s="32" t="s">
        <v>34</v>
      </c>
    </row>
    <row r="7" spans="1:47" ht="12.75">
      <c r="A7">
        <v>7</v>
      </c>
      <c r="B7" s="16"/>
      <c r="C7" s="16" t="s">
        <v>145</v>
      </c>
      <c r="D7" s="16">
        <v>20</v>
      </c>
      <c r="E7" s="16">
        <v>13</v>
      </c>
      <c r="F7" s="17">
        <f t="shared" si="0"/>
        <v>33</v>
      </c>
      <c r="G7" s="16">
        <v>9</v>
      </c>
      <c r="H7" s="16">
        <v>10</v>
      </c>
      <c r="I7" s="16">
        <v>12</v>
      </c>
      <c r="J7" s="16">
        <v>5</v>
      </c>
      <c r="K7" s="17">
        <f t="shared" si="1"/>
        <v>36</v>
      </c>
      <c r="L7" s="17">
        <f t="shared" si="2"/>
        <v>69</v>
      </c>
      <c r="M7" s="18">
        <v>3</v>
      </c>
      <c r="N7">
        <f t="shared" si="3"/>
        <v>0</v>
      </c>
      <c r="O7">
        <f t="shared" si="4"/>
        <v>0</v>
      </c>
      <c r="P7">
        <f t="shared" si="5"/>
        <v>0</v>
      </c>
      <c r="Q7">
        <f t="shared" si="6"/>
        <v>1</v>
      </c>
      <c r="R7">
        <f t="shared" si="7"/>
        <v>0</v>
      </c>
      <c r="S7">
        <f t="shared" si="8"/>
        <v>0</v>
      </c>
      <c r="T7">
        <f t="shared" si="9"/>
        <v>3</v>
      </c>
      <c r="U7">
        <f t="shared" si="10"/>
        <v>0</v>
      </c>
      <c r="V7">
        <f t="shared" si="11"/>
        <v>0</v>
      </c>
      <c r="X7" s="34">
        <v>4</v>
      </c>
      <c r="Y7" s="34" t="s">
        <v>36</v>
      </c>
      <c r="Z7" s="35" t="s">
        <v>37</v>
      </c>
      <c r="AA7" s="36">
        <f>SUM(P28:P33)</f>
        <v>0</v>
      </c>
      <c r="AB7" s="37">
        <f>SUM(P28:P33)*100/$C$45</f>
        <v>0</v>
      </c>
      <c r="AC7" s="36">
        <v>17</v>
      </c>
      <c r="AD7" s="38" t="s">
        <v>38</v>
      </c>
      <c r="AE7" s="39"/>
      <c r="AF7" s="12"/>
      <c r="AG7" s="40">
        <v>4</v>
      </c>
      <c r="AH7" s="40" t="s">
        <v>36</v>
      </c>
      <c r="AI7" s="41" t="s">
        <v>39</v>
      </c>
      <c r="AJ7" s="42">
        <f>SUM(U21:U24)</f>
        <v>1</v>
      </c>
      <c r="AK7" s="43">
        <f>SUM(U21:U24)*100/$C$45</f>
        <v>3.0303030303030303</v>
      </c>
      <c r="AL7" s="42">
        <v>17</v>
      </c>
      <c r="AM7" s="44" t="s">
        <v>38</v>
      </c>
      <c r="AN7" s="96"/>
      <c r="AO7" s="25">
        <v>4</v>
      </c>
      <c r="AP7" s="25" t="s">
        <v>36</v>
      </c>
      <c r="AQ7" s="26" t="s">
        <v>133</v>
      </c>
      <c r="AR7" s="27">
        <f>SUM(V48:V57)</f>
        <v>1</v>
      </c>
      <c r="AS7" s="28">
        <f>SUM(V48:V57)*100/$C$45</f>
        <v>3.0303030303030303</v>
      </c>
      <c r="AT7" s="27">
        <v>17</v>
      </c>
      <c r="AU7" s="29" t="s">
        <v>38</v>
      </c>
    </row>
    <row r="8" spans="1:47" ht="12.75">
      <c r="A8">
        <v>8</v>
      </c>
      <c r="B8" s="16"/>
      <c r="C8" s="16" t="s">
        <v>146</v>
      </c>
      <c r="D8" s="16">
        <v>17</v>
      </c>
      <c r="E8" s="16">
        <v>15</v>
      </c>
      <c r="F8" s="17">
        <f t="shared" si="0"/>
        <v>32</v>
      </c>
      <c r="G8" s="16">
        <v>15</v>
      </c>
      <c r="H8" s="16">
        <v>8</v>
      </c>
      <c r="I8" s="16">
        <v>14</v>
      </c>
      <c r="J8" s="16">
        <v>5</v>
      </c>
      <c r="K8" s="17">
        <f t="shared" si="1"/>
        <v>42</v>
      </c>
      <c r="L8" s="17">
        <f t="shared" si="2"/>
        <v>74</v>
      </c>
      <c r="M8" s="18">
        <v>4</v>
      </c>
      <c r="N8">
        <f t="shared" si="3"/>
        <v>0</v>
      </c>
      <c r="O8">
        <f t="shared" si="4"/>
        <v>0</v>
      </c>
      <c r="P8">
        <f t="shared" si="5"/>
        <v>0</v>
      </c>
      <c r="Q8">
        <f t="shared" si="6"/>
        <v>0</v>
      </c>
      <c r="R8">
        <f t="shared" si="7"/>
        <v>0</v>
      </c>
      <c r="S8">
        <f t="shared" si="8"/>
        <v>0</v>
      </c>
      <c r="T8">
        <f t="shared" si="9"/>
        <v>4</v>
      </c>
      <c r="U8">
        <f t="shared" si="10"/>
        <v>0</v>
      </c>
      <c r="V8">
        <f t="shared" si="11"/>
        <v>0</v>
      </c>
      <c r="X8" s="34">
        <v>5</v>
      </c>
      <c r="Y8" s="34" t="s">
        <v>40</v>
      </c>
      <c r="Z8" s="35" t="s">
        <v>41</v>
      </c>
      <c r="AA8" s="36">
        <f>SUM(P34:P39)</f>
        <v>9</v>
      </c>
      <c r="AB8" s="37">
        <f>SUM(P34:P39)*100/$C$45</f>
        <v>27.272727272727273</v>
      </c>
      <c r="AC8" s="36">
        <v>20</v>
      </c>
      <c r="AD8" s="45" t="s">
        <v>42</v>
      </c>
      <c r="AE8" s="39"/>
      <c r="AF8" s="12"/>
      <c r="AG8" s="40">
        <v>5</v>
      </c>
      <c r="AH8" s="40" t="s">
        <v>40</v>
      </c>
      <c r="AI8" s="41" t="s">
        <v>43</v>
      </c>
      <c r="AJ8" s="42">
        <f>SUM(U25:U30)</f>
        <v>2</v>
      </c>
      <c r="AK8" s="43">
        <f>SUM(U25:U30)*100/$C$45</f>
        <v>6.0606060606060606</v>
      </c>
      <c r="AL8" s="42">
        <v>20</v>
      </c>
      <c r="AM8" s="46" t="s">
        <v>42</v>
      </c>
      <c r="AN8" s="96"/>
      <c r="AO8" s="25">
        <v>5</v>
      </c>
      <c r="AP8" s="25" t="s">
        <v>40</v>
      </c>
      <c r="AQ8" s="26" t="s">
        <v>134</v>
      </c>
      <c r="AR8" s="27">
        <f>SUM(V58:V67)</f>
        <v>2</v>
      </c>
      <c r="AS8" s="28">
        <f>SUM(V58:V67)*100/$C$45</f>
        <v>6.0606060606060606</v>
      </c>
      <c r="AT8" s="27">
        <v>20</v>
      </c>
      <c r="AU8" s="31" t="s">
        <v>42</v>
      </c>
    </row>
    <row r="9" spans="1:47" ht="12.75">
      <c r="A9">
        <v>9</v>
      </c>
      <c r="B9" s="16"/>
      <c r="C9" s="16" t="s">
        <v>147</v>
      </c>
      <c r="D9" s="16">
        <v>19</v>
      </c>
      <c r="E9" s="16">
        <v>17</v>
      </c>
      <c r="F9" s="17">
        <f t="shared" si="0"/>
        <v>36</v>
      </c>
      <c r="G9" s="16">
        <v>8</v>
      </c>
      <c r="H9" s="16">
        <v>10</v>
      </c>
      <c r="I9" s="16">
        <v>7</v>
      </c>
      <c r="J9" s="16">
        <v>4</v>
      </c>
      <c r="K9" s="17">
        <f t="shared" si="1"/>
        <v>29</v>
      </c>
      <c r="L9" s="17">
        <f t="shared" si="2"/>
        <v>65</v>
      </c>
      <c r="M9" s="18">
        <v>5</v>
      </c>
      <c r="N9">
        <f t="shared" si="3"/>
        <v>0</v>
      </c>
      <c r="O9">
        <f t="shared" si="4"/>
        <v>0</v>
      </c>
      <c r="P9">
        <f t="shared" si="5"/>
        <v>0</v>
      </c>
      <c r="Q9">
        <f t="shared" si="6"/>
        <v>1</v>
      </c>
      <c r="R9">
        <f t="shared" si="7"/>
        <v>0</v>
      </c>
      <c r="S9">
        <f t="shared" si="8"/>
        <v>0</v>
      </c>
      <c r="T9">
        <f t="shared" si="9"/>
        <v>6</v>
      </c>
      <c r="U9">
        <f t="shared" si="10"/>
        <v>0</v>
      </c>
      <c r="V9">
        <f t="shared" si="11"/>
        <v>0</v>
      </c>
      <c r="X9" s="34">
        <v>6</v>
      </c>
      <c r="Y9" s="34" t="s">
        <v>44</v>
      </c>
      <c r="Z9" s="35" t="s">
        <v>45</v>
      </c>
      <c r="AA9" s="36">
        <f>SUM(P40:P43)</f>
        <v>12</v>
      </c>
      <c r="AB9" s="37">
        <f>SUM(P40:P43)*100/$C$45</f>
        <v>36.36363636363637</v>
      </c>
      <c r="AC9" s="36">
        <v>17</v>
      </c>
      <c r="AD9" s="47" t="s">
        <v>46</v>
      </c>
      <c r="AE9" s="39"/>
      <c r="AF9" s="12"/>
      <c r="AG9" s="40">
        <v>6</v>
      </c>
      <c r="AH9" s="40" t="s">
        <v>44</v>
      </c>
      <c r="AI9" s="41" t="s">
        <v>47</v>
      </c>
      <c r="AJ9" s="42">
        <f>SUM(U31:U37)</f>
        <v>9</v>
      </c>
      <c r="AK9" s="43">
        <f>SUM(U31:U37)*100/$C$45</f>
        <v>27.272727272727273</v>
      </c>
      <c r="AL9" s="42">
        <v>17</v>
      </c>
      <c r="AM9" s="48" t="s">
        <v>46</v>
      </c>
      <c r="AN9" s="96"/>
      <c r="AO9" s="25">
        <v>6</v>
      </c>
      <c r="AP9" s="25" t="s">
        <v>44</v>
      </c>
      <c r="AQ9" s="26" t="s">
        <v>135</v>
      </c>
      <c r="AR9" s="27">
        <f>SUM(V68:V77)</f>
        <v>11</v>
      </c>
      <c r="AS9" s="28">
        <f>SUM(V68:V77)*100/$C$45</f>
        <v>33.333333333333336</v>
      </c>
      <c r="AT9" s="27">
        <v>17</v>
      </c>
      <c r="AU9" s="33" t="s">
        <v>46</v>
      </c>
    </row>
    <row r="10" spans="1:47" ht="12.75">
      <c r="A10">
        <v>10</v>
      </c>
      <c r="B10" s="16"/>
      <c r="C10" s="16" t="s">
        <v>148</v>
      </c>
      <c r="D10" s="16">
        <v>19</v>
      </c>
      <c r="E10" s="16">
        <v>22</v>
      </c>
      <c r="F10" s="17">
        <f t="shared" si="0"/>
        <v>41</v>
      </c>
      <c r="G10" s="16">
        <v>6</v>
      </c>
      <c r="H10" s="16">
        <v>8</v>
      </c>
      <c r="I10" s="16">
        <v>10</v>
      </c>
      <c r="J10" s="16">
        <v>2</v>
      </c>
      <c r="K10" s="17">
        <f t="shared" si="1"/>
        <v>26</v>
      </c>
      <c r="L10" s="17">
        <f t="shared" si="2"/>
        <v>67</v>
      </c>
      <c r="M10" s="18">
        <v>6</v>
      </c>
      <c r="N10">
        <f t="shared" si="3"/>
        <v>0</v>
      </c>
      <c r="O10">
        <f t="shared" si="4"/>
        <v>0</v>
      </c>
      <c r="P10">
        <f t="shared" si="5"/>
        <v>0</v>
      </c>
      <c r="Q10">
        <f t="shared" si="6"/>
        <v>4</v>
      </c>
      <c r="R10">
        <f t="shared" si="7"/>
        <v>0</v>
      </c>
      <c r="S10">
        <f t="shared" si="8"/>
        <v>0</v>
      </c>
      <c r="T10">
        <f t="shared" si="9"/>
        <v>9</v>
      </c>
      <c r="U10">
        <f t="shared" si="10"/>
        <v>0</v>
      </c>
      <c r="V10">
        <f t="shared" si="11"/>
        <v>0</v>
      </c>
      <c r="X10" s="49">
        <v>7</v>
      </c>
      <c r="Y10" s="49" t="s">
        <v>48</v>
      </c>
      <c r="Z10" s="50" t="s">
        <v>49</v>
      </c>
      <c r="AA10" s="51">
        <f>SUM(P44:P46)</f>
        <v>9</v>
      </c>
      <c r="AB10" s="52">
        <f>SUM(P44:P46)*100/$C$45</f>
        <v>27.272727272727273</v>
      </c>
      <c r="AC10" s="51">
        <v>12</v>
      </c>
      <c r="AD10" s="53" t="s">
        <v>38</v>
      </c>
      <c r="AE10" s="54"/>
      <c r="AF10" s="12"/>
      <c r="AG10" s="55">
        <v>7</v>
      </c>
      <c r="AH10" s="55" t="s">
        <v>48</v>
      </c>
      <c r="AI10" s="56" t="s">
        <v>50</v>
      </c>
      <c r="AJ10" s="57">
        <f>SUM(U38:U44)</f>
        <v>10</v>
      </c>
      <c r="AK10" s="58">
        <f>SUM(U38:U44)*100/$C$45</f>
        <v>30.303030303030305</v>
      </c>
      <c r="AL10" s="57">
        <v>12</v>
      </c>
      <c r="AM10" s="59" t="s">
        <v>38</v>
      </c>
      <c r="AN10" s="96"/>
      <c r="AO10" s="89">
        <v>7</v>
      </c>
      <c r="AP10" s="89" t="s">
        <v>48</v>
      </c>
      <c r="AQ10" s="90" t="s">
        <v>136</v>
      </c>
      <c r="AR10" s="91">
        <f>SUM(V78:V86)</f>
        <v>12</v>
      </c>
      <c r="AS10" s="92">
        <f>SUM(V78:V86)*100/$C$45</f>
        <v>36.36363636363637</v>
      </c>
      <c r="AT10" s="91">
        <v>12</v>
      </c>
      <c r="AU10" s="93" t="s">
        <v>38</v>
      </c>
    </row>
    <row r="11" spans="1:47" ht="12.75">
      <c r="A11">
        <v>11</v>
      </c>
      <c r="B11" s="16"/>
      <c r="C11" s="16" t="s">
        <v>149</v>
      </c>
      <c r="D11" s="16">
        <v>23</v>
      </c>
      <c r="E11" s="16">
        <v>17</v>
      </c>
      <c r="F11" s="17">
        <f t="shared" si="0"/>
        <v>40</v>
      </c>
      <c r="G11" s="16">
        <v>8</v>
      </c>
      <c r="H11" s="16">
        <v>9</v>
      </c>
      <c r="I11" s="16">
        <v>9</v>
      </c>
      <c r="J11" s="16">
        <v>4</v>
      </c>
      <c r="K11" s="17">
        <f t="shared" si="1"/>
        <v>30</v>
      </c>
      <c r="L11" s="17">
        <f t="shared" si="2"/>
        <v>70</v>
      </c>
      <c r="M11" s="18">
        <v>7</v>
      </c>
      <c r="N11">
        <f t="shared" si="3"/>
        <v>0</v>
      </c>
      <c r="O11">
        <f t="shared" si="4"/>
        <v>0</v>
      </c>
      <c r="P11">
        <f t="shared" si="5"/>
        <v>0</v>
      </c>
      <c r="Q11">
        <f t="shared" si="6"/>
        <v>0</v>
      </c>
      <c r="R11">
        <f t="shared" si="7"/>
        <v>2</v>
      </c>
      <c r="S11">
        <f t="shared" si="8"/>
        <v>2</v>
      </c>
      <c r="T11">
        <f t="shared" si="9"/>
        <v>3</v>
      </c>
      <c r="U11">
        <f t="shared" si="10"/>
        <v>0</v>
      </c>
      <c r="V11">
        <f t="shared" si="11"/>
        <v>0</v>
      </c>
      <c r="X11" s="49">
        <v>8</v>
      </c>
      <c r="Y11" s="49" t="s">
        <v>51</v>
      </c>
      <c r="Z11" s="50" t="s">
        <v>52</v>
      </c>
      <c r="AA11" s="51">
        <f>SUM(P47:P49)</f>
        <v>1</v>
      </c>
      <c r="AB11" s="52">
        <f>SUM(P47:P49)*100/$C$45</f>
        <v>3.0303030303030303</v>
      </c>
      <c r="AC11" s="51">
        <v>7</v>
      </c>
      <c r="AD11" s="60" t="s">
        <v>53</v>
      </c>
      <c r="AE11" s="54"/>
      <c r="AF11" s="12"/>
      <c r="AG11" s="55">
        <v>8</v>
      </c>
      <c r="AH11" s="55" t="s">
        <v>51</v>
      </c>
      <c r="AI11" s="56" t="s">
        <v>54</v>
      </c>
      <c r="AJ11" s="57">
        <f>SUM(U45:U49)</f>
        <v>9</v>
      </c>
      <c r="AK11" s="58">
        <f>SUM(U45:U49)*100/$C$45</f>
        <v>27.272727272727273</v>
      </c>
      <c r="AL11" s="57">
        <v>7</v>
      </c>
      <c r="AM11" s="61" t="s">
        <v>53</v>
      </c>
      <c r="AN11" s="96"/>
      <c r="AO11" s="89">
        <v>8</v>
      </c>
      <c r="AP11" s="89" t="s">
        <v>51</v>
      </c>
      <c r="AQ11" s="90" t="s">
        <v>137</v>
      </c>
      <c r="AR11" s="91">
        <f>SUM(V87:V93)</f>
        <v>6</v>
      </c>
      <c r="AS11" s="92">
        <f>SUM(V87:V93)*100/$C$45</f>
        <v>18.181818181818183</v>
      </c>
      <c r="AT11" s="91">
        <v>7</v>
      </c>
      <c r="AU11" s="94" t="s">
        <v>53</v>
      </c>
    </row>
    <row r="12" spans="1:47" ht="12.75">
      <c r="A12">
        <v>12</v>
      </c>
      <c r="B12" s="16"/>
      <c r="C12" s="16" t="s">
        <v>150</v>
      </c>
      <c r="D12" s="16">
        <v>22</v>
      </c>
      <c r="E12" s="16">
        <v>19</v>
      </c>
      <c r="F12" s="17">
        <f t="shared" si="0"/>
        <v>41</v>
      </c>
      <c r="G12" s="16">
        <v>8</v>
      </c>
      <c r="H12" s="16">
        <v>10</v>
      </c>
      <c r="I12" s="16">
        <v>12</v>
      </c>
      <c r="J12" s="16">
        <v>2</v>
      </c>
      <c r="K12" s="17">
        <f t="shared" si="1"/>
        <v>32</v>
      </c>
      <c r="L12" s="17">
        <f t="shared" si="2"/>
        <v>73</v>
      </c>
      <c r="M12" s="18">
        <v>8</v>
      </c>
      <c r="N12">
        <f t="shared" si="3"/>
        <v>0</v>
      </c>
      <c r="O12">
        <f t="shared" si="4"/>
        <v>0</v>
      </c>
      <c r="P12">
        <f t="shared" si="5"/>
        <v>0</v>
      </c>
      <c r="Q12">
        <f t="shared" si="6"/>
        <v>3</v>
      </c>
      <c r="R12">
        <f t="shared" si="7"/>
        <v>2</v>
      </c>
      <c r="S12">
        <f t="shared" si="8"/>
        <v>4</v>
      </c>
      <c r="T12">
        <f t="shared" si="9"/>
        <v>4</v>
      </c>
      <c r="U12">
        <f t="shared" si="10"/>
        <v>0</v>
      </c>
      <c r="V12">
        <f t="shared" si="11"/>
        <v>0</v>
      </c>
      <c r="X12" s="49">
        <v>9</v>
      </c>
      <c r="Y12" s="49" t="s">
        <v>55</v>
      </c>
      <c r="Z12" s="50" t="s">
        <v>56</v>
      </c>
      <c r="AA12" s="51">
        <f>SUM(P50:P54)</f>
        <v>2</v>
      </c>
      <c r="AB12" s="52">
        <f>SUM(P50:P54)*100/$C$45</f>
        <v>6.0606060606060606</v>
      </c>
      <c r="AC12" s="51">
        <v>4</v>
      </c>
      <c r="AD12" s="62" t="s">
        <v>46</v>
      </c>
      <c r="AE12" s="54"/>
      <c r="AF12" s="12"/>
      <c r="AG12" s="55">
        <v>9</v>
      </c>
      <c r="AH12" s="55" t="s">
        <v>55</v>
      </c>
      <c r="AI12" s="56" t="s">
        <v>56</v>
      </c>
      <c r="AJ12" s="57">
        <f>SUM(U50:U54)</f>
        <v>2</v>
      </c>
      <c r="AK12" s="58">
        <f>SUM(U50:U54)*100/$C$45</f>
        <v>6.0606060606060606</v>
      </c>
      <c r="AL12" s="57">
        <v>4</v>
      </c>
      <c r="AM12" s="63" t="s">
        <v>46</v>
      </c>
      <c r="AN12" s="96"/>
      <c r="AO12" s="89">
        <v>9</v>
      </c>
      <c r="AP12" s="89" t="s">
        <v>55</v>
      </c>
      <c r="AQ12" s="90" t="s">
        <v>138</v>
      </c>
      <c r="AR12" s="91">
        <f>SUM(V94:V104)</f>
        <v>1</v>
      </c>
      <c r="AS12" s="92">
        <f>SUM(V94:V104)*100/$C$45</f>
        <v>3.0303030303030303</v>
      </c>
      <c r="AT12" s="91">
        <v>4</v>
      </c>
      <c r="AU12" s="95" t="s">
        <v>46</v>
      </c>
    </row>
    <row r="13" spans="1:22" ht="12.75">
      <c r="A13">
        <v>13</v>
      </c>
      <c r="B13" s="16"/>
      <c r="C13" s="16" t="s">
        <v>151</v>
      </c>
      <c r="D13" s="16">
        <v>20</v>
      </c>
      <c r="E13" s="16">
        <v>17</v>
      </c>
      <c r="F13" s="17">
        <f t="shared" si="0"/>
        <v>37</v>
      </c>
      <c r="G13" s="16">
        <v>13</v>
      </c>
      <c r="H13" s="16">
        <v>12</v>
      </c>
      <c r="I13" s="16">
        <v>13</v>
      </c>
      <c r="J13" s="16">
        <v>6</v>
      </c>
      <c r="K13" s="17">
        <f t="shared" si="1"/>
        <v>44</v>
      </c>
      <c r="L13" s="17">
        <f t="shared" si="2"/>
        <v>81</v>
      </c>
      <c r="M13" s="18">
        <v>9</v>
      </c>
      <c r="N13">
        <f t="shared" si="3"/>
        <v>0</v>
      </c>
      <c r="O13">
        <f t="shared" si="4"/>
        <v>0</v>
      </c>
      <c r="P13">
        <f t="shared" si="5"/>
        <v>0</v>
      </c>
      <c r="Q13">
        <f t="shared" si="6"/>
        <v>3</v>
      </c>
      <c r="R13">
        <f t="shared" si="7"/>
        <v>6</v>
      </c>
      <c r="S13">
        <f t="shared" si="8"/>
        <v>4</v>
      </c>
      <c r="U13">
        <f t="shared" si="10"/>
        <v>0</v>
      </c>
      <c r="V13">
        <f t="shared" si="11"/>
        <v>0</v>
      </c>
    </row>
    <row r="14" spans="1:22" ht="12.75">
      <c r="A14">
        <v>14</v>
      </c>
      <c r="B14" s="16"/>
      <c r="C14" s="16" t="s">
        <v>152</v>
      </c>
      <c r="D14" s="16">
        <v>19</v>
      </c>
      <c r="E14" s="16">
        <v>12</v>
      </c>
      <c r="F14" s="17">
        <f t="shared" si="0"/>
        <v>31</v>
      </c>
      <c r="G14" s="16">
        <v>12</v>
      </c>
      <c r="H14" s="16">
        <v>11</v>
      </c>
      <c r="I14" s="16">
        <v>14</v>
      </c>
      <c r="J14" s="16">
        <v>6</v>
      </c>
      <c r="K14" s="17">
        <f t="shared" si="1"/>
        <v>43</v>
      </c>
      <c r="L14" s="17">
        <f t="shared" si="2"/>
        <v>74</v>
      </c>
      <c r="M14" s="18">
        <v>10</v>
      </c>
      <c r="N14">
        <f aca="true" t="shared" si="12" ref="N14:S16">COUNTIF(D$4:D$43,$M14)</f>
        <v>0</v>
      </c>
      <c r="O14">
        <f t="shared" si="12"/>
        <v>0</v>
      </c>
      <c r="P14">
        <f t="shared" si="12"/>
        <v>0</v>
      </c>
      <c r="Q14">
        <f t="shared" si="12"/>
        <v>2</v>
      </c>
      <c r="R14">
        <f t="shared" si="12"/>
        <v>7</v>
      </c>
      <c r="S14">
        <f t="shared" si="12"/>
        <v>7</v>
      </c>
      <c r="U14">
        <f aca="true" t="shared" si="13" ref="U14:U54">COUNTIF(K$4:K$43,$M14)</f>
        <v>0</v>
      </c>
      <c r="V14">
        <f aca="true" t="shared" si="14" ref="V14:V54">COUNTIF(L$4:L$43,$M14)</f>
        <v>0</v>
      </c>
    </row>
    <row r="15" spans="1:22" ht="12.75">
      <c r="A15">
        <v>15</v>
      </c>
      <c r="B15" s="16"/>
      <c r="C15" s="16" t="s">
        <v>153</v>
      </c>
      <c r="D15" s="16">
        <v>24</v>
      </c>
      <c r="E15" s="16">
        <v>18</v>
      </c>
      <c r="F15" s="17">
        <f t="shared" si="0"/>
        <v>42</v>
      </c>
      <c r="G15" s="16">
        <v>14</v>
      </c>
      <c r="H15" s="16">
        <v>11</v>
      </c>
      <c r="I15" s="16">
        <v>11</v>
      </c>
      <c r="J15" s="16">
        <v>6</v>
      </c>
      <c r="K15" s="17">
        <f t="shared" si="1"/>
        <v>42</v>
      </c>
      <c r="L15" s="17">
        <f t="shared" si="2"/>
        <v>84</v>
      </c>
      <c r="M15" s="18">
        <v>11</v>
      </c>
      <c r="N15">
        <f t="shared" si="12"/>
        <v>0</v>
      </c>
      <c r="O15">
        <f t="shared" si="12"/>
        <v>0</v>
      </c>
      <c r="P15">
        <f t="shared" si="12"/>
        <v>0</v>
      </c>
      <c r="Q15">
        <f t="shared" si="12"/>
        <v>4</v>
      </c>
      <c r="R15">
        <f t="shared" si="12"/>
        <v>10</v>
      </c>
      <c r="S15">
        <f t="shared" si="12"/>
        <v>4</v>
      </c>
      <c r="U15">
        <f t="shared" si="13"/>
        <v>0</v>
      </c>
      <c r="V15">
        <f t="shared" si="14"/>
        <v>0</v>
      </c>
    </row>
    <row r="16" spans="1:22" ht="12.75">
      <c r="A16">
        <v>16</v>
      </c>
      <c r="B16" s="16"/>
      <c r="C16" s="16" t="s">
        <v>154</v>
      </c>
      <c r="D16" s="16">
        <v>19</v>
      </c>
      <c r="E16" s="16">
        <v>14</v>
      </c>
      <c r="F16" s="17">
        <f t="shared" si="0"/>
        <v>33</v>
      </c>
      <c r="G16" s="16">
        <v>10</v>
      </c>
      <c r="H16" s="16">
        <v>9</v>
      </c>
      <c r="I16" s="16">
        <v>9</v>
      </c>
      <c r="J16" s="16">
        <v>3</v>
      </c>
      <c r="K16" s="17">
        <f t="shared" si="1"/>
        <v>31</v>
      </c>
      <c r="L16" s="17">
        <f t="shared" si="2"/>
        <v>64</v>
      </c>
      <c r="M16" s="18">
        <v>12</v>
      </c>
      <c r="N16">
        <f t="shared" si="12"/>
        <v>0</v>
      </c>
      <c r="O16">
        <f t="shared" si="12"/>
        <v>1</v>
      </c>
      <c r="P16">
        <f t="shared" si="12"/>
        <v>0</v>
      </c>
      <c r="Q16">
        <f t="shared" si="12"/>
        <v>5</v>
      </c>
      <c r="R16">
        <f t="shared" si="12"/>
        <v>6</v>
      </c>
      <c r="S16">
        <f t="shared" si="12"/>
        <v>4</v>
      </c>
      <c r="U16">
        <f t="shared" si="13"/>
        <v>0</v>
      </c>
      <c r="V16">
        <f t="shared" si="14"/>
        <v>0</v>
      </c>
    </row>
    <row r="17" spans="1:22" ht="12.75">
      <c r="A17">
        <v>17</v>
      </c>
      <c r="B17" s="16"/>
      <c r="C17" s="16" t="s">
        <v>155</v>
      </c>
      <c r="D17" s="16">
        <v>23</v>
      </c>
      <c r="E17" s="16">
        <v>16</v>
      </c>
      <c r="F17" s="17">
        <f t="shared" si="0"/>
        <v>39</v>
      </c>
      <c r="G17" s="16">
        <v>12</v>
      </c>
      <c r="H17" s="16">
        <v>11</v>
      </c>
      <c r="I17" s="16">
        <v>8</v>
      </c>
      <c r="J17" s="16">
        <v>7</v>
      </c>
      <c r="K17" s="17">
        <f t="shared" si="1"/>
        <v>38</v>
      </c>
      <c r="L17" s="17">
        <f t="shared" si="2"/>
        <v>77</v>
      </c>
      <c r="M17" s="18">
        <v>13</v>
      </c>
      <c r="N17">
        <f aca="true" t="shared" si="15" ref="N17:Q19">COUNTIF(D$4:D$43,$M17)</f>
        <v>0</v>
      </c>
      <c r="O17">
        <f t="shared" si="15"/>
        <v>2</v>
      </c>
      <c r="P17">
        <f t="shared" si="15"/>
        <v>0</v>
      </c>
      <c r="Q17">
        <f t="shared" si="15"/>
        <v>4</v>
      </c>
      <c r="S17">
        <f>COUNTIF(I$4:I$43,$M17)</f>
        <v>3</v>
      </c>
      <c r="U17">
        <f t="shared" si="13"/>
        <v>0</v>
      </c>
      <c r="V17">
        <f t="shared" si="14"/>
        <v>0</v>
      </c>
    </row>
    <row r="18" spans="1:22" ht="12.75">
      <c r="A18">
        <v>18</v>
      </c>
      <c r="B18" s="16"/>
      <c r="C18" s="16" t="s">
        <v>156</v>
      </c>
      <c r="D18" s="16">
        <v>22</v>
      </c>
      <c r="E18" s="16">
        <v>19</v>
      </c>
      <c r="F18" s="17">
        <f t="shared" si="0"/>
        <v>41</v>
      </c>
      <c r="G18" s="16">
        <v>12</v>
      </c>
      <c r="H18" s="16">
        <v>10</v>
      </c>
      <c r="I18" s="16">
        <v>13</v>
      </c>
      <c r="J18" s="16">
        <v>5</v>
      </c>
      <c r="K18" s="17">
        <f t="shared" si="1"/>
        <v>40</v>
      </c>
      <c r="L18" s="17">
        <f t="shared" si="2"/>
        <v>81</v>
      </c>
      <c r="M18" s="18">
        <v>14</v>
      </c>
      <c r="N18">
        <f t="shared" si="15"/>
        <v>0</v>
      </c>
      <c r="O18">
        <f t="shared" si="15"/>
        <v>1</v>
      </c>
      <c r="P18">
        <f t="shared" si="15"/>
        <v>0</v>
      </c>
      <c r="Q18">
        <f t="shared" si="15"/>
        <v>2</v>
      </c>
      <c r="S18">
        <f>COUNTIF(I$4:I$43,$M18)</f>
        <v>3</v>
      </c>
      <c r="U18">
        <f t="shared" si="13"/>
        <v>0</v>
      </c>
      <c r="V18">
        <f t="shared" si="14"/>
        <v>0</v>
      </c>
    </row>
    <row r="19" spans="1:31" ht="12.75">
      <c r="A19">
        <v>19</v>
      </c>
      <c r="B19" s="16"/>
      <c r="C19" s="16" t="s">
        <v>157</v>
      </c>
      <c r="D19" s="16">
        <v>17</v>
      </c>
      <c r="E19" s="16">
        <v>15</v>
      </c>
      <c r="F19" s="17">
        <f t="shared" si="0"/>
        <v>32</v>
      </c>
      <c r="G19" s="16">
        <v>3</v>
      </c>
      <c r="H19" s="16">
        <v>7</v>
      </c>
      <c r="I19" s="16">
        <v>8</v>
      </c>
      <c r="J19" s="16">
        <v>1</v>
      </c>
      <c r="K19" s="17">
        <f t="shared" si="1"/>
        <v>19</v>
      </c>
      <c r="L19" s="17">
        <f t="shared" si="2"/>
        <v>51</v>
      </c>
      <c r="M19" s="18">
        <v>15</v>
      </c>
      <c r="N19">
        <f t="shared" si="15"/>
        <v>0</v>
      </c>
      <c r="O19">
        <f t="shared" si="15"/>
        <v>4</v>
      </c>
      <c r="P19">
        <f t="shared" si="15"/>
        <v>0</v>
      </c>
      <c r="Q19">
        <f t="shared" si="15"/>
        <v>4</v>
      </c>
      <c r="S19">
        <f>COUNTIF(I$4:I$43,$M19)</f>
        <v>2</v>
      </c>
      <c r="U19">
        <f t="shared" si="13"/>
        <v>0</v>
      </c>
      <c r="V19">
        <f t="shared" si="14"/>
        <v>0</v>
      </c>
      <c r="X19" s="65"/>
      <c r="Y19" s="65"/>
      <c r="Z19" s="65"/>
      <c r="AA19" s="65"/>
      <c r="AB19" s="65"/>
      <c r="AC19" s="65"/>
      <c r="AD19" s="8"/>
      <c r="AE19" s="8"/>
    </row>
    <row r="20" spans="1:31" ht="12.75">
      <c r="A20">
        <v>20</v>
      </c>
      <c r="B20" s="16"/>
      <c r="C20" s="16" t="s">
        <v>158</v>
      </c>
      <c r="D20" s="16">
        <v>21</v>
      </c>
      <c r="E20" s="16">
        <v>17</v>
      </c>
      <c r="F20" s="17">
        <f t="shared" si="0"/>
        <v>38</v>
      </c>
      <c r="G20" s="16">
        <v>11</v>
      </c>
      <c r="H20" s="16">
        <v>12</v>
      </c>
      <c r="I20" s="16">
        <v>10</v>
      </c>
      <c r="J20" s="16">
        <v>6</v>
      </c>
      <c r="K20" s="17">
        <f t="shared" si="1"/>
        <v>39</v>
      </c>
      <c r="L20" s="17">
        <f t="shared" si="2"/>
        <v>77</v>
      </c>
      <c r="M20" s="18">
        <v>16</v>
      </c>
      <c r="N20">
        <f aca="true" t="shared" si="16" ref="N20:N29">COUNTIF(D$4:D$43,$M20)</f>
        <v>1</v>
      </c>
      <c r="O20">
        <f aca="true" t="shared" si="17" ref="O20:O29">COUNTIF(E$4:E$43,$M20)</f>
        <v>4</v>
      </c>
      <c r="P20">
        <f aca="true" t="shared" si="18" ref="P20:P29">COUNTIF(F$4:F$43,$M20)</f>
        <v>0</v>
      </c>
      <c r="U20">
        <f t="shared" si="13"/>
        <v>0</v>
      </c>
      <c r="V20">
        <f t="shared" si="14"/>
        <v>0</v>
      </c>
      <c r="X20" s="15"/>
      <c r="Y20" s="15"/>
      <c r="Z20" s="15"/>
      <c r="AA20" s="15"/>
      <c r="AB20" s="15"/>
      <c r="AC20" s="66"/>
      <c r="AD20" s="8"/>
      <c r="AE20" s="8"/>
    </row>
    <row r="21" spans="1:31" ht="12.75">
      <c r="A21">
        <v>21</v>
      </c>
      <c r="B21" s="16"/>
      <c r="C21" s="16" t="s">
        <v>159</v>
      </c>
      <c r="D21" s="16">
        <v>16</v>
      </c>
      <c r="E21" s="16">
        <v>15</v>
      </c>
      <c r="F21" s="17">
        <f t="shared" si="0"/>
        <v>31</v>
      </c>
      <c r="G21" s="16">
        <v>11</v>
      </c>
      <c r="H21" s="16">
        <v>7</v>
      </c>
      <c r="I21" s="16">
        <v>10</v>
      </c>
      <c r="J21" s="16">
        <v>4</v>
      </c>
      <c r="K21" s="17">
        <f t="shared" si="1"/>
        <v>32</v>
      </c>
      <c r="L21" s="17">
        <f t="shared" si="2"/>
        <v>63</v>
      </c>
      <c r="M21" s="18">
        <v>17</v>
      </c>
      <c r="N21">
        <f t="shared" si="16"/>
        <v>3</v>
      </c>
      <c r="O21">
        <f t="shared" si="17"/>
        <v>8</v>
      </c>
      <c r="P21">
        <f t="shared" si="18"/>
        <v>0</v>
      </c>
      <c r="U21">
        <f t="shared" si="13"/>
        <v>0</v>
      </c>
      <c r="V21">
        <f t="shared" si="14"/>
        <v>0</v>
      </c>
      <c r="X21" s="67"/>
      <c r="Y21" s="67"/>
      <c r="Z21" s="68"/>
      <c r="AA21" s="8"/>
      <c r="AB21" s="69"/>
      <c r="AC21" s="8"/>
      <c r="AD21" s="8"/>
      <c r="AE21" s="8"/>
    </row>
    <row r="22" spans="1:31" ht="12.75">
      <c r="A22">
        <v>22</v>
      </c>
      <c r="B22" s="16"/>
      <c r="C22" s="16" t="s">
        <v>160</v>
      </c>
      <c r="D22" s="16">
        <v>20</v>
      </c>
      <c r="E22" s="16">
        <v>15</v>
      </c>
      <c r="F22" s="17">
        <f t="shared" si="0"/>
        <v>35</v>
      </c>
      <c r="G22" s="16">
        <v>13</v>
      </c>
      <c r="H22" s="16">
        <v>9</v>
      </c>
      <c r="I22" s="16">
        <v>10</v>
      </c>
      <c r="J22" s="16">
        <v>4</v>
      </c>
      <c r="K22" s="17">
        <f t="shared" si="1"/>
        <v>36</v>
      </c>
      <c r="L22" s="17">
        <f t="shared" si="2"/>
        <v>71</v>
      </c>
      <c r="M22" s="18">
        <v>18</v>
      </c>
      <c r="N22">
        <f t="shared" si="16"/>
        <v>0</v>
      </c>
      <c r="O22">
        <f t="shared" si="17"/>
        <v>4</v>
      </c>
      <c r="P22">
        <f t="shared" si="18"/>
        <v>0</v>
      </c>
      <c r="U22">
        <f t="shared" si="13"/>
        <v>0</v>
      </c>
      <c r="V22">
        <f t="shared" si="14"/>
        <v>0</v>
      </c>
      <c r="X22" s="67"/>
      <c r="Y22" s="67"/>
      <c r="Z22" s="68"/>
      <c r="AA22" s="8"/>
      <c r="AB22" s="69"/>
      <c r="AC22" s="8"/>
      <c r="AD22" s="8"/>
      <c r="AE22" s="8"/>
    </row>
    <row r="23" spans="1:31" ht="12.75">
      <c r="A23">
        <v>23</v>
      </c>
      <c r="B23" s="16"/>
      <c r="C23" s="16" t="s">
        <v>161</v>
      </c>
      <c r="D23" s="16">
        <v>23</v>
      </c>
      <c r="E23" s="16">
        <v>23</v>
      </c>
      <c r="F23" s="17">
        <f t="shared" si="0"/>
        <v>46</v>
      </c>
      <c r="G23" s="16">
        <v>11</v>
      </c>
      <c r="H23" s="16">
        <v>12</v>
      </c>
      <c r="I23" s="16">
        <v>9</v>
      </c>
      <c r="J23" s="16">
        <v>8</v>
      </c>
      <c r="K23" s="17">
        <f t="shared" si="1"/>
        <v>40</v>
      </c>
      <c r="L23" s="17">
        <f t="shared" si="2"/>
        <v>86</v>
      </c>
      <c r="M23" s="18">
        <v>19</v>
      </c>
      <c r="N23">
        <f t="shared" si="16"/>
        <v>4</v>
      </c>
      <c r="O23">
        <f t="shared" si="17"/>
        <v>4</v>
      </c>
      <c r="P23">
        <f t="shared" si="18"/>
        <v>0</v>
      </c>
      <c r="U23">
        <f t="shared" si="13"/>
        <v>1</v>
      </c>
      <c r="V23">
        <f t="shared" si="14"/>
        <v>0</v>
      </c>
      <c r="X23" s="67"/>
      <c r="Y23" s="67"/>
      <c r="Z23" s="68"/>
      <c r="AA23" s="8"/>
      <c r="AB23" s="69"/>
      <c r="AC23" s="8"/>
      <c r="AD23" s="8"/>
      <c r="AE23" s="8"/>
    </row>
    <row r="24" spans="1:31" ht="12.75">
      <c r="A24">
        <v>24</v>
      </c>
      <c r="B24" s="16"/>
      <c r="C24" s="16" t="s">
        <v>162</v>
      </c>
      <c r="D24" s="16">
        <v>17</v>
      </c>
      <c r="E24" s="16">
        <v>17</v>
      </c>
      <c r="F24" s="17">
        <f t="shared" si="0"/>
        <v>34</v>
      </c>
      <c r="G24" s="16">
        <v>6</v>
      </c>
      <c r="H24" s="16">
        <v>9</v>
      </c>
      <c r="I24" s="16">
        <v>10</v>
      </c>
      <c r="J24" s="16">
        <v>3</v>
      </c>
      <c r="K24" s="17">
        <f t="shared" si="1"/>
        <v>28</v>
      </c>
      <c r="L24" s="17">
        <f t="shared" si="2"/>
        <v>62</v>
      </c>
      <c r="M24" s="18">
        <v>20</v>
      </c>
      <c r="N24">
        <f t="shared" si="16"/>
        <v>6</v>
      </c>
      <c r="O24">
        <f t="shared" si="17"/>
        <v>1</v>
      </c>
      <c r="P24">
        <f t="shared" si="18"/>
        <v>0</v>
      </c>
      <c r="U24">
        <f t="shared" si="13"/>
        <v>0</v>
      </c>
      <c r="V24">
        <f t="shared" si="14"/>
        <v>0</v>
      </c>
      <c r="X24" s="67"/>
      <c r="Y24" s="67"/>
      <c r="Z24" s="68"/>
      <c r="AA24" s="8"/>
      <c r="AB24" s="69"/>
      <c r="AC24" s="8"/>
      <c r="AD24" s="8"/>
      <c r="AE24" s="8"/>
    </row>
    <row r="25" spans="1:31" ht="12.75">
      <c r="A25">
        <v>25</v>
      </c>
      <c r="B25" s="16"/>
      <c r="C25" s="16" t="s">
        <v>163</v>
      </c>
      <c r="D25" s="16">
        <v>22</v>
      </c>
      <c r="E25" s="16">
        <v>13</v>
      </c>
      <c r="F25" s="17">
        <f t="shared" si="0"/>
        <v>35</v>
      </c>
      <c r="G25" s="16">
        <v>11</v>
      </c>
      <c r="H25" s="16">
        <v>11</v>
      </c>
      <c r="I25" s="16">
        <v>15</v>
      </c>
      <c r="J25" s="16">
        <v>6</v>
      </c>
      <c r="K25" s="17">
        <f t="shared" si="1"/>
        <v>43</v>
      </c>
      <c r="L25" s="17">
        <f t="shared" si="2"/>
        <v>78</v>
      </c>
      <c r="M25" s="18">
        <v>21</v>
      </c>
      <c r="N25">
        <f t="shared" si="16"/>
        <v>6</v>
      </c>
      <c r="O25">
        <f t="shared" si="17"/>
        <v>0</v>
      </c>
      <c r="P25">
        <f t="shared" si="18"/>
        <v>0</v>
      </c>
      <c r="U25">
        <f t="shared" si="13"/>
        <v>0</v>
      </c>
      <c r="V25">
        <f t="shared" si="14"/>
        <v>0</v>
      </c>
      <c r="X25" s="67"/>
      <c r="Y25" s="67"/>
      <c r="Z25" s="68"/>
      <c r="AA25" s="8"/>
      <c r="AB25" s="69"/>
      <c r="AC25" s="8"/>
      <c r="AD25" s="8"/>
      <c r="AE25" s="8"/>
    </row>
    <row r="26" spans="1:31" ht="12.75">
      <c r="A26">
        <v>26</v>
      </c>
      <c r="B26" s="16"/>
      <c r="C26" s="16" t="s">
        <v>164</v>
      </c>
      <c r="D26" s="16">
        <v>20</v>
      </c>
      <c r="E26" s="16">
        <v>20</v>
      </c>
      <c r="F26" s="17">
        <f t="shared" si="0"/>
        <v>40</v>
      </c>
      <c r="G26" s="16">
        <v>13</v>
      </c>
      <c r="H26" s="16">
        <v>10</v>
      </c>
      <c r="I26" s="16">
        <v>8</v>
      </c>
      <c r="J26" s="16">
        <v>5</v>
      </c>
      <c r="K26" s="17">
        <f t="shared" si="1"/>
        <v>36</v>
      </c>
      <c r="L26" s="17">
        <f t="shared" si="2"/>
        <v>76</v>
      </c>
      <c r="M26" s="18">
        <v>22</v>
      </c>
      <c r="N26">
        <f t="shared" si="16"/>
        <v>6</v>
      </c>
      <c r="O26">
        <f t="shared" si="17"/>
        <v>2</v>
      </c>
      <c r="P26">
        <f t="shared" si="18"/>
        <v>0</v>
      </c>
      <c r="U26">
        <f t="shared" si="13"/>
        <v>0</v>
      </c>
      <c r="V26">
        <f t="shared" si="14"/>
        <v>0</v>
      </c>
      <c r="X26" s="67"/>
      <c r="Y26" s="67"/>
      <c r="Z26" s="68"/>
      <c r="AA26" s="8"/>
      <c r="AB26" s="69"/>
      <c r="AC26" s="8"/>
      <c r="AD26" s="8"/>
      <c r="AE26" s="8"/>
    </row>
    <row r="27" spans="1:31" ht="12.75">
      <c r="A27">
        <v>27</v>
      </c>
      <c r="B27" s="16"/>
      <c r="C27" s="16" t="s">
        <v>165</v>
      </c>
      <c r="D27" s="16">
        <v>23</v>
      </c>
      <c r="E27" s="16">
        <v>19</v>
      </c>
      <c r="F27" s="17">
        <f t="shared" si="0"/>
        <v>42</v>
      </c>
      <c r="G27" s="16">
        <v>9</v>
      </c>
      <c r="H27" s="16">
        <v>11</v>
      </c>
      <c r="I27" s="16">
        <v>10</v>
      </c>
      <c r="J27" s="16">
        <v>5</v>
      </c>
      <c r="K27" s="17">
        <f t="shared" si="1"/>
        <v>35</v>
      </c>
      <c r="L27" s="17">
        <f t="shared" si="2"/>
        <v>77</v>
      </c>
      <c r="M27" s="18">
        <v>23</v>
      </c>
      <c r="N27">
        <f t="shared" si="16"/>
        <v>5</v>
      </c>
      <c r="O27">
        <f t="shared" si="17"/>
        <v>1</v>
      </c>
      <c r="P27">
        <f t="shared" si="18"/>
        <v>0</v>
      </c>
      <c r="U27">
        <f t="shared" si="13"/>
        <v>0</v>
      </c>
      <c r="V27">
        <f t="shared" si="14"/>
        <v>0</v>
      </c>
      <c r="X27" s="67"/>
      <c r="Y27" s="67"/>
      <c r="Z27" s="68"/>
      <c r="AA27" s="8"/>
      <c r="AB27" s="69"/>
      <c r="AC27" s="8"/>
      <c r="AD27" s="8"/>
      <c r="AE27" s="8"/>
    </row>
    <row r="28" spans="1:31" ht="12.75">
      <c r="A28">
        <v>28</v>
      </c>
      <c r="B28" s="16"/>
      <c r="C28" s="16" t="s">
        <v>166</v>
      </c>
      <c r="D28" s="16">
        <v>23</v>
      </c>
      <c r="E28" s="16">
        <v>19</v>
      </c>
      <c r="F28" s="17">
        <f t="shared" si="0"/>
        <v>42</v>
      </c>
      <c r="G28" s="16">
        <v>12</v>
      </c>
      <c r="H28" s="16">
        <v>12</v>
      </c>
      <c r="I28" s="16">
        <v>10</v>
      </c>
      <c r="J28" s="16">
        <v>8</v>
      </c>
      <c r="K28" s="17">
        <f t="shared" si="1"/>
        <v>42</v>
      </c>
      <c r="L28" s="17">
        <f t="shared" si="2"/>
        <v>84</v>
      </c>
      <c r="M28" s="18">
        <v>24</v>
      </c>
      <c r="N28">
        <f t="shared" si="16"/>
        <v>2</v>
      </c>
      <c r="O28">
        <f t="shared" si="17"/>
        <v>1</v>
      </c>
      <c r="P28">
        <f t="shared" si="18"/>
        <v>0</v>
      </c>
      <c r="U28">
        <f t="shared" si="13"/>
        <v>0</v>
      </c>
      <c r="V28">
        <f t="shared" si="14"/>
        <v>0</v>
      </c>
      <c r="X28" s="67"/>
      <c r="Y28" s="67"/>
      <c r="Z28" s="68"/>
      <c r="AA28" s="8"/>
      <c r="AB28" s="69"/>
      <c r="AC28" s="8"/>
      <c r="AD28" s="8"/>
      <c r="AE28" s="8"/>
    </row>
    <row r="29" spans="1:31" ht="12.75">
      <c r="A29">
        <v>29</v>
      </c>
      <c r="B29" s="16"/>
      <c r="C29" s="16" t="s">
        <v>167</v>
      </c>
      <c r="D29" s="16">
        <v>21</v>
      </c>
      <c r="E29" s="16">
        <v>17</v>
      </c>
      <c r="F29" s="17">
        <f t="shared" si="0"/>
        <v>38</v>
      </c>
      <c r="G29" s="16">
        <v>6</v>
      </c>
      <c r="H29" s="16">
        <v>11</v>
      </c>
      <c r="I29" s="16">
        <v>11</v>
      </c>
      <c r="J29" s="16">
        <v>3</v>
      </c>
      <c r="K29" s="17">
        <f t="shared" si="1"/>
        <v>31</v>
      </c>
      <c r="L29" s="17">
        <f t="shared" si="2"/>
        <v>69</v>
      </c>
      <c r="M29" s="18">
        <v>25</v>
      </c>
      <c r="N29">
        <f t="shared" si="16"/>
        <v>0</v>
      </c>
      <c r="O29">
        <f t="shared" si="17"/>
        <v>0</v>
      </c>
      <c r="P29">
        <f t="shared" si="18"/>
        <v>0</v>
      </c>
      <c r="U29">
        <f t="shared" si="13"/>
        <v>1</v>
      </c>
      <c r="V29">
        <f t="shared" si="14"/>
        <v>0</v>
      </c>
      <c r="X29" s="67"/>
      <c r="Y29" s="67"/>
      <c r="Z29" s="68"/>
      <c r="AA29" s="8"/>
      <c r="AB29" s="69"/>
      <c r="AC29" s="8"/>
      <c r="AD29" s="8"/>
      <c r="AE29" s="8"/>
    </row>
    <row r="30" spans="1:31" ht="12.75">
      <c r="A30">
        <v>30</v>
      </c>
      <c r="B30" s="98"/>
      <c r="C30" s="98" t="s">
        <v>168</v>
      </c>
      <c r="D30" s="98">
        <v>22</v>
      </c>
      <c r="E30" s="98">
        <v>16</v>
      </c>
      <c r="F30" s="17">
        <f t="shared" si="0"/>
        <v>38</v>
      </c>
      <c r="G30" s="98">
        <v>15</v>
      </c>
      <c r="H30" s="98">
        <v>12</v>
      </c>
      <c r="I30" s="98">
        <v>11</v>
      </c>
      <c r="J30" s="98">
        <v>7</v>
      </c>
      <c r="K30" s="17">
        <f t="shared" si="1"/>
        <v>45</v>
      </c>
      <c r="L30" s="17">
        <f t="shared" si="2"/>
        <v>83</v>
      </c>
      <c r="M30" s="18">
        <v>26</v>
      </c>
      <c r="P30">
        <f aca="true" t="shared" si="19" ref="P30:P54">COUNTIF(F$4:F$43,$M30)</f>
        <v>0</v>
      </c>
      <c r="U30">
        <f t="shared" si="13"/>
        <v>1</v>
      </c>
      <c r="V30">
        <f t="shared" si="14"/>
        <v>0</v>
      </c>
      <c r="X30" s="8"/>
      <c r="Y30" s="8"/>
      <c r="Z30" s="8"/>
      <c r="AA30" s="8"/>
      <c r="AB30" s="70"/>
      <c r="AC30" s="8"/>
      <c r="AD30" s="8"/>
      <c r="AE30" s="8"/>
    </row>
    <row r="31" spans="1:22" ht="12.75">
      <c r="A31">
        <v>31</v>
      </c>
      <c r="B31" s="16"/>
      <c r="C31" s="16" t="s">
        <v>169</v>
      </c>
      <c r="D31" s="16">
        <v>22</v>
      </c>
      <c r="E31" s="16">
        <v>22</v>
      </c>
      <c r="F31" s="17">
        <f t="shared" si="0"/>
        <v>44</v>
      </c>
      <c r="G31" s="16">
        <v>9</v>
      </c>
      <c r="H31" s="16">
        <v>11</v>
      </c>
      <c r="I31" s="16">
        <v>9</v>
      </c>
      <c r="J31" s="16">
        <v>6</v>
      </c>
      <c r="K31" s="17">
        <f t="shared" si="1"/>
        <v>35</v>
      </c>
      <c r="L31" s="17">
        <f t="shared" si="2"/>
        <v>79</v>
      </c>
      <c r="M31" s="18">
        <v>27</v>
      </c>
      <c r="P31">
        <f t="shared" si="19"/>
        <v>0</v>
      </c>
      <c r="U31">
        <f t="shared" si="13"/>
        <v>0</v>
      </c>
      <c r="V31">
        <f t="shared" si="14"/>
        <v>0</v>
      </c>
    </row>
    <row r="32" spans="1:22" ht="12.75">
      <c r="A32">
        <v>32</v>
      </c>
      <c r="B32" s="16"/>
      <c r="C32" s="16" t="s">
        <v>170</v>
      </c>
      <c r="D32" s="16">
        <v>21</v>
      </c>
      <c r="E32" s="16">
        <v>17</v>
      </c>
      <c r="F32" s="17">
        <f t="shared" si="0"/>
        <v>38</v>
      </c>
      <c r="G32" s="16">
        <v>14</v>
      </c>
      <c r="H32" s="16">
        <v>11</v>
      </c>
      <c r="I32" s="16">
        <v>12</v>
      </c>
      <c r="J32" s="16">
        <v>6</v>
      </c>
      <c r="K32" s="17">
        <f t="shared" si="1"/>
        <v>43</v>
      </c>
      <c r="L32" s="17">
        <f t="shared" si="2"/>
        <v>81</v>
      </c>
      <c r="M32" s="18">
        <v>28</v>
      </c>
      <c r="P32">
        <f t="shared" si="19"/>
        <v>0</v>
      </c>
      <c r="U32">
        <f t="shared" si="13"/>
        <v>1</v>
      </c>
      <c r="V32">
        <f t="shared" si="14"/>
        <v>0</v>
      </c>
    </row>
    <row r="33" spans="1:22" ht="12.75">
      <c r="A33">
        <v>33</v>
      </c>
      <c r="B33" s="16"/>
      <c r="C33" s="16" t="s">
        <v>171</v>
      </c>
      <c r="D33" s="16">
        <v>21</v>
      </c>
      <c r="E33" s="16">
        <v>18</v>
      </c>
      <c r="F33" s="17">
        <f t="shared" si="0"/>
        <v>39</v>
      </c>
      <c r="G33" s="16">
        <v>15</v>
      </c>
      <c r="H33" s="16">
        <v>11</v>
      </c>
      <c r="I33" s="16">
        <v>15</v>
      </c>
      <c r="J33" s="16">
        <v>8</v>
      </c>
      <c r="K33" s="17">
        <f t="shared" si="1"/>
        <v>49</v>
      </c>
      <c r="L33" s="17">
        <f t="shared" si="2"/>
        <v>88</v>
      </c>
      <c r="M33" s="18">
        <v>29</v>
      </c>
      <c r="P33">
        <f t="shared" si="19"/>
        <v>0</v>
      </c>
      <c r="U33">
        <f t="shared" si="13"/>
        <v>1</v>
      </c>
      <c r="V33">
        <f t="shared" si="14"/>
        <v>0</v>
      </c>
    </row>
    <row r="34" spans="1:22" ht="12.75">
      <c r="A34">
        <v>34</v>
      </c>
      <c r="B34" s="16"/>
      <c r="C34" s="16" t="s">
        <v>172</v>
      </c>
      <c r="D34" s="16">
        <v>20</v>
      </c>
      <c r="E34" s="16">
        <v>17</v>
      </c>
      <c r="F34" s="17">
        <f t="shared" si="0"/>
        <v>37</v>
      </c>
      <c r="G34" s="16">
        <v>6</v>
      </c>
      <c r="H34" s="16">
        <v>10</v>
      </c>
      <c r="I34" s="16">
        <v>11</v>
      </c>
      <c r="J34" s="16">
        <v>5</v>
      </c>
      <c r="K34" s="17">
        <f t="shared" si="1"/>
        <v>32</v>
      </c>
      <c r="L34" s="17">
        <f t="shared" si="2"/>
        <v>69</v>
      </c>
      <c r="M34" s="18">
        <v>30</v>
      </c>
      <c r="P34">
        <f t="shared" si="19"/>
        <v>0</v>
      </c>
      <c r="U34">
        <f t="shared" si="13"/>
        <v>1</v>
      </c>
      <c r="V34">
        <f t="shared" si="14"/>
        <v>0</v>
      </c>
    </row>
    <row r="35" spans="1:22" ht="12.75">
      <c r="A35">
        <v>35</v>
      </c>
      <c r="B35" s="16"/>
      <c r="C35" s="16" t="s">
        <v>173</v>
      </c>
      <c r="D35" s="16">
        <v>22</v>
      </c>
      <c r="E35" s="16">
        <v>24</v>
      </c>
      <c r="F35" s="17">
        <f t="shared" si="0"/>
        <v>46</v>
      </c>
      <c r="G35" s="16">
        <v>15</v>
      </c>
      <c r="H35" s="16">
        <v>12</v>
      </c>
      <c r="I35" s="16">
        <v>14</v>
      </c>
      <c r="J35" s="16">
        <v>8</v>
      </c>
      <c r="K35" s="17">
        <f t="shared" si="1"/>
        <v>49</v>
      </c>
      <c r="L35" s="17">
        <f t="shared" si="2"/>
        <v>95</v>
      </c>
      <c r="M35" s="18">
        <v>31</v>
      </c>
      <c r="P35">
        <f t="shared" si="19"/>
        <v>2</v>
      </c>
      <c r="U35">
        <f t="shared" si="13"/>
        <v>2</v>
      </c>
      <c r="V35">
        <f t="shared" si="14"/>
        <v>0</v>
      </c>
    </row>
    <row r="36" spans="1:22" ht="12.75">
      <c r="A36">
        <v>36</v>
      </c>
      <c r="B36" s="16"/>
      <c r="C36" s="16" t="s">
        <v>174</v>
      </c>
      <c r="D36" s="16">
        <v>21</v>
      </c>
      <c r="E36" s="16">
        <v>18</v>
      </c>
      <c r="F36" s="17">
        <f t="shared" si="0"/>
        <v>39</v>
      </c>
      <c r="G36" s="16">
        <v>13</v>
      </c>
      <c r="H36" s="16">
        <v>9</v>
      </c>
      <c r="I36" s="16">
        <v>12</v>
      </c>
      <c r="J36" s="16">
        <v>6</v>
      </c>
      <c r="K36" s="17">
        <f t="shared" si="1"/>
        <v>40</v>
      </c>
      <c r="L36" s="17">
        <f t="shared" si="2"/>
        <v>79</v>
      </c>
      <c r="M36" s="18">
        <v>32</v>
      </c>
      <c r="P36">
        <f t="shared" si="19"/>
        <v>2</v>
      </c>
      <c r="U36">
        <f t="shared" si="13"/>
        <v>4</v>
      </c>
      <c r="V36">
        <f t="shared" si="14"/>
        <v>0</v>
      </c>
    </row>
    <row r="37" spans="1:22" ht="12.75">
      <c r="A37">
        <v>37</v>
      </c>
      <c r="B37" s="16"/>
      <c r="C37" s="16"/>
      <c r="D37" s="16"/>
      <c r="E37" s="16"/>
      <c r="F37" s="17">
        <f t="shared" si="0"/>
      </c>
      <c r="G37" s="16"/>
      <c r="H37" s="16"/>
      <c r="I37" s="16"/>
      <c r="J37" s="16"/>
      <c r="K37" s="17">
        <f t="shared" si="1"/>
      </c>
      <c r="L37" s="17">
        <f t="shared" si="2"/>
      </c>
      <c r="M37" s="18">
        <v>33</v>
      </c>
      <c r="P37">
        <f t="shared" si="19"/>
        <v>2</v>
      </c>
      <c r="U37">
        <f t="shared" si="13"/>
        <v>0</v>
      </c>
      <c r="V37">
        <f t="shared" si="14"/>
        <v>0</v>
      </c>
    </row>
    <row r="38" spans="1:22" ht="12.75">
      <c r="A38">
        <v>38</v>
      </c>
      <c r="B38" s="16"/>
      <c r="C38" s="16"/>
      <c r="D38" s="16"/>
      <c r="E38" s="16"/>
      <c r="F38" s="17">
        <f t="shared" si="0"/>
      </c>
      <c r="G38" s="16"/>
      <c r="H38" s="16"/>
      <c r="I38" s="16"/>
      <c r="J38" s="16"/>
      <c r="K38" s="17">
        <f t="shared" si="1"/>
      </c>
      <c r="L38" s="17">
        <f t="shared" si="2"/>
      </c>
      <c r="M38" s="18">
        <v>34</v>
      </c>
      <c r="P38">
        <f t="shared" si="19"/>
        <v>1</v>
      </c>
      <c r="U38">
        <f t="shared" si="13"/>
        <v>0</v>
      </c>
      <c r="V38">
        <f t="shared" si="14"/>
        <v>0</v>
      </c>
    </row>
    <row r="39" spans="1:22" ht="12.75">
      <c r="A39">
        <v>39</v>
      </c>
      <c r="B39" s="16"/>
      <c r="C39" s="16"/>
      <c r="D39" s="16"/>
      <c r="E39" s="16"/>
      <c r="F39" s="17">
        <f t="shared" si="0"/>
      </c>
      <c r="G39" s="16"/>
      <c r="H39" s="16"/>
      <c r="I39" s="16"/>
      <c r="J39" s="16"/>
      <c r="K39" s="17">
        <f t="shared" si="1"/>
      </c>
      <c r="L39" s="17">
        <f t="shared" si="2"/>
      </c>
      <c r="M39" s="18">
        <v>35</v>
      </c>
      <c r="P39">
        <f t="shared" si="19"/>
        <v>2</v>
      </c>
      <c r="U39">
        <f t="shared" si="13"/>
        <v>2</v>
      </c>
      <c r="V39">
        <f t="shared" si="14"/>
        <v>0</v>
      </c>
    </row>
    <row r="40" spans="1:22" ht="12.75">
      <c r="A40">
        <v>40</v>
      </c>
      <c r="B40" s="16"/>
      <c r="C40" s="16"/>
      <c r="D40" s="16"/>
      <c r="E40" s="16"/>
      <c r="F40" s="17">
        <f t="shared" si="0"/>
      </c>
      <c r="G40" s="16"/>
      <c r="H40" s="16"/>
      <c r="I40" s="16"/>
      <c r="J40" s="16"/>
      <c r="K40" s="17">
        <f t="shared" si="1"/>
      </c>
      <c r="L40" s="17">
        <f t="shared" si="2"/>
      </c>
      <c r="M40" s="18">
        <v>36</v>
      </c>
      <c r="P40">
        <f t="shared" si="19"/>
        <v>2</v>
      </c>
      <c r="U40">
        <f t="shared" si="13"/>
        <v>3</v>
      </c>
      <c r="V40">
        <f t="shared" si="14"/>
        <v>0</v>
      </c>
    </row>
    <row r="41" spans="1:22" ht="12.75">
      <c r="A41">
        <v>41</v>
      </c>
      <c r="B41" s="16"/>
      <c r="C41" s="16"/>
      <c r="D41" s="16"/>
      <c r="E41" s="16"/>
      <c r="F41" s="17">
        <f t="shared" si="0"/>
      </c>
      <c r="G41" s="16"/>
      <c r="H41" s="16"/>
      <c r="I41" s="16"/>
      <c r="J41" s="16"/>
      <c r="K41" s="17">
        <f t="shared" si="1"/>
      </c>
      <c r="L41" s="17">
        <f t="shared" si="2"/>
      </c>
      <c r="M41" s="18">
        <v>37</v>
      </c>
      <c r="P41">
        <f t="shared" si="19"/>
        <v>2</v>
      </c>
      <c r="U41">
        <f t="shared" si="13"/>
        <v>0</v>
      </c>
      <c r="V41">
        <f t="shared" si="14"/>
        <v>0</v>
      </c>
    </row>
    <row r="42" spans="1:22" ht="12.75">
      <c r="A42">
        <v>42</v>
      </c>
      <c r="B42" s="16"/>
      <c r="C42" s="16"/>
      <c r="D42" s="16"/>
      <c r="E42" s="16"/>
      <c r="F42" s="17">
        <f t="shared" si="0"/>
      </c>
      <c r="G42" s="16"/>
      <c r="H42" s="16"/>
      <c r="I42" s="16"/>
      <c r="J42" s="16"/>
      <c r="K42" s="17">
        <f t="shared" si="1"/>
      </c>
      <c r="L42" s="17">
        <f t="shared" si="2"/>
      </c>
      <c r="M42" s="18">
        <v>38</v>
      </c>
      <c r="P42">
        <f t="shared" si="19"/>
        <v>4</v>
      </c>
      <c r="U42">
        <f t="shared" si="13"/>
        <v>1</v>
      </c>
      <c r="V42">
        <f t="shared" si="14"/>
        <v>0</v>
      </c>
    </row>
    <row r="43" spans="1:22" ht="12.75">
      <c r="A43">
        <v>43</v>
      </c>
      <c r="B43" s="16"/>
      <c r="C43" s="16"/>
      <c r="D43" s="16"/>
      <c r="E43" s="16"/>
      <c r="F43" s="17">
        <f t="shared" si="0"/>
      </c>
      <c r="G43" s="16"/>
      <c r="H43" s="16"/>
      <c r="I43" s="16"/>
      <c r="J43" s="16"/>
      <c r="K43" s="17">
        <f t="shared" si="1"/>
      </c>
      <c r="L43" s="17">
        <f t="shared" si="2"/>
      </c>
      <c r="M43" s="18">
        <v>39</v>
      </c>
      <c r="P43">
        <f t="shared" si="19"/>
        <v>4</v>
      </c>
      <c r="U43">
        <f t="shared" si="13"/>
        <v>1</v>
      </c>
      <c r="V43">
        <f t="shared" si="14"/>
        <v>0</v>
      </c>
    </row>
    <row r="44" spans="1:22" ht="12.75">
      <c r="A44">
        <v>44</v>
      </c>
      <c r="M44" s="18">
        <v>40</v>
      </c>
      <c r="P44">
        <f t="shared" si="19"/>
        <v>3</v>
      </c>
      <c r="U44">
        <f t="shared" si="13"/>
        <v>3</v>
      </c>
      <c r="V44">
        <f t="shared" si="14"/>
        <v>0</v>
      </c>
    </row>
    <row r="45" spans="1:22" ht="12.75">
      <c r="A45">
        <v>45</v>
      </c>
      <c r="B45" s="71" t="s">
        <v>57</v>
      </c>
      <c r="C45" s="72">
        <f>COUNTA(C$4:C$43)</f>
        <v>33</v>
      </c>
      <c r="D45" s="73" t="s">
        <v>58</v>
      </c>
      <c r="E45" s="73"/>
      <c r="F45" s="74" t="s">
        <v>59</v>
      </c>
      <c r="G45" s="75"/>
      <c r="H45" s="75" t="s">
        <v>60</v>
      </c>
      <c r="I45" s="75"/>
      <c r="J45" s="75"/>
      <c r="K45" s="76" t="s">
        <v>61</v>
      </c>
      <c r="L45" s="104" t="s">
        <v>62</v>
      </c>
      <c r="M45" s="18">
        <v>41</v>
      </c>
      <c r="P45">
        <f t="shared" si="19"/>
        <v>3</v>
      </c>
      <c r="U45">
        <f t="shared" si="13"/>
        <v>0</v>
      </c>
      <c r="V45">
        <f t="shared" si="14"/>
        <v>0</v>
      </c>
    </row>
    <row r="46" spans="1:22" ht="12.75">
      <c r="A46">
        <v>46</v>
      </c>
      <c r="B46" s="78" t="s">
        <v>63</v>
      </c>
      <c r="C46" s="79"/>
      <c r="D46" s="80">
        <f aca="true" t="shared" si="20" ref="D46:L46">SUM(D4:D43)/$C45</f>
        <v>20.727272727272727</v>
      </c>
      <c r="E46" s="80">
        <f t="shared" si="20"/>
        <v>17.303030303030305</v>
      </c>
      <c r="F46" s="80">
        <f t="shared" si="20"/>
        <v>38.03030303030303</v>
      </c>
      <c r="G46" s="80">
        <f t="shared" si="20"/>
        <v>10.515151515151516</v>
      </c>
      <c r="H46" s="80">
        <f t="shared" si="20"/>
        <v>10.181818181818182</v>
      </c>
      <c r="I46" s="80">
        <f t="shared" si="20"/>
        <v>10.757575757575758</v>
      </c>
      <c r="J46" s="80">
        <f t="shared" si="20"/>
        <v>5.121212121212121</v>
      </c>
      <c r="K46" s="80">
        <f t="shared" si="20"/>
        <v>36.57575757575758</v>
      </c>
      <c r="L46" s="80">
        <f t="shared" si="20"/>
        <v>74.60606060606061</v>
      </c>
      <c r="M46" s="18">
        <v>42</v>
      </c>
      <c r="N46" s="81"/>
      <c r="O46" s="81"/>
      <c r="P46">
        <f t="shared" si="19"/>
        <v>3</v>
      </c>
      <c r="Q46" s="81"/>
      <c r="R46" s="81"/>
      <c r="S46" s="81"/>
      <c r="T46" s="81"/>
      <c r="U46">
        <f t="shared" si="13"/>
        <v>3</v>
      </c>
      <c r="V46">
        <f t="shared" si="14"/>
        <v>0</v>
      </c>
    </row>
    <row r="47" spans="1:22" ht="12.75">
      <c r="A47">
        <v>47</v>
      </c>
      <c r="B47" s="82" t="s">
        <v>64</v>
      </c>
      <c r="C47" s="82"/>
      <c r="D47" s="103">
        <f>SUM(D4:D43)/(25*$C45)</f>
        <v>0.8290909090909091</v>
      </c>
      <c r="E47" s="103">
        <f>SUM(E4:E43)/(25*$C45)</f>
        <v>0.6921212121212121</v>
      </c>
      <c r="F47" s="103">
        <f>SUM(F4:F43)/(50*$C45)</f>
        <v>0.7606060606060606</v>
      </c>
      <c r="G47" s="103">
        <f>SUM(G4:G43)/(15*$C45)</f>
        <v>0.701010101010101</v>
      </c>
      <c r="H47" s="103">
        <f>SUM(H4:H43)/(12*$C45)</f>
        <v>0.8484848484848485</v>
      </c>
      <c r="I47" s="103">
        <f>SUM(I4:I43)/(15*$C45)</f>
        <v>0.7171717171717171</v>
      </c>
      <c r="J47" s="103">
        <f>SUM(J4:J43)/(8*$C45)</f>
        <v>0.6401515151515151</v>
      </c>
      <c r="K47" s="103">
        <f>SUM(K4:K43)/(50*$C45)</f>
        <v>0.7315151515151516</v>
      </c>
      <c r="L47" s="103">
        <f>SUM(L4:L43)/(100*$C45)</f>
        <v>0.7460606060606061</v>
      </c>
      <c r="M47" s="18">
        <v>43</v>
      </c>
      <c r="N47" s="77"/>
      <c r="O47" s="77"/>
      <c r="P47">
        <f t="shared" si="19"/>
        <v>0</v>
      </c>
      <c r="Q47" s="77"/>
      <c r="R47" s="77"/>
      <c r="S47" s="77"/>
      <c r="T47" s="77"/>
      <c r="U47">
        <f t="shared" si="13"/>
        <v>4</v>
      </c>
      <c r="V47">
        <f t="shared" si="14"/>
        <v>0</v>
      </c>
    </row>
    <row r="48" spans="1:22" ht="12.75">
      <c r="A48" s="77"/>
      <c r="B48" s="77"/>
      <c r="C48" s="83"/>
      <c r="D48" s="77"/>
      <c r="E48" s="77"/>
      <c r="F48" s="77"/>
      <c r="G48" s="77"/>
      <c r="H48" s="77"/>
      <c r="I48" s="77"/>
      <c r="J48" s="77"/>
      <c r="K48" s="77"/>
      <c r="L48" s="77"/>
      <c r="M48" s="18">
        <v>44</v>
      </c>
      <c r="N48" s="77"/>
      <c r="O48" s="77"/>
      <c r="P48">
        <f t="shared" si="19"/>
        <v>1</v>
      </c>
      <c r="Q48" s="77"/>
      <c r="R48" s="77"/>
      <c r="S48" s="77"/>
      <c r="T48" s="77"/>
      <c r="U48">
        <f t="shared" si="13"/>
        <v>1</v>
      </c>
      <c r="V48">
        <f t="shared" si="14"/>
        <v>0</v>
      </c>
    </row>
    <row r="49" spans="1:22" ht="12.75">
      <c r="A49" s="77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18">
        <v>45</v>
      </c>
      <c r="N49" s="77"/>
      <c r="O49" s="77"/>
      <c r="P49">
        <f t="shared" si="19"/>
        <v>0</v>
      </c>
      <c r="Q49" s="77"/>
      <c r="R49" s="77"/>
      <c r="S49" s="77"/>
      <c r="T49" s="77"/>
      <c r="U49">
        <f t="shared" si="13"/>
        <v>1</v>
      </c>
      <c r="V49">
        <f t="shared" si="14"/>
        <v>0</v>
      </c>
    </row>
    <row r="50" spans="1:22" ht="12.75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18">
        <v>46</v>
      </c>
      <c r="N50" s="77"/>
      <c r="O50" s="77"/>
      <c r="P50">
        <f t="shared" si="19"/>
        <v>2</v>
      </c>
      <c r="Q50" s="77"/>
      <c r="R50" s="77"/>
      <c r="S50" s="77"/>
      <c r="T50" s="77"/>
      <c r="U50">
        <f t="shared" si="13"/>
        <v>0</v>
      </c>
      <c r="V50">
        <f t="shared" si="14"/>
        <v>0</v>
      </c>
    </row>
    <row r="51" spans="1:22" ht="12.75">
      <c r="A51" s="77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18">
        <v>47</v>
      </c>
      <c r="N51" s="77"/>
      <c r="O51" s="77"/>
      <c r="P51">
        <f t="shared" si="19"/>
        <v>0</v>
      </c>
      <c r="Q51" s="77"/>
      <c r="R51" s="77"/>
      <c r="S51" s="77"/>
      <c r="T51" s="77"/>
      <c r="U51">
        <f t="shared" si="13"/>
        <v>0</v>
      </c>
      <c r="V51">
        <f t="shared" si="14"/>
        <v>0</v>
      </c>
    </row>
    <row r="52" spans="1:22" ht="12.75">
      <c r="A52" s="77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18">
        <v>48</v>
      </c>
      <c r="N52" s="77"/>
      <c r="O52" s="77"/>
      <c r="P52">
        <f t="shared" si="19"/>
        <v>0</v>
      </c>
      <c r="Q52" s="77"/>
      <c r="R52" s="77"/>
      <c r="S52" s="77"/>
      <c r="T52" s="77"/>
      <c r="U52">
        <f t="shared" si="13"/>
        <v>0</v>
      </c>
      <c r="V52">
        <f t="shared" si="14"/>
        <v>0</v>
      </c>
    </row>
    <row r="53" spans="1:22" ht="12.75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18">
        <v>49</v>
      </c>
      <c r="N53" s="77"/>
      <c r="O53" s="77"/>
      <c r="P53">
        <f t="shared" si="19"/>
        <v>0</v>
      </c>
      <c r="Q53" s="77"/>
      <c r="R53" s="77"/>
      <c r="S53" s="77"/>
      <c r="T53" s="77"/>
      <c r="U53">
        <f t="shared" si="13"/>
        <v>2</v>
      </c>
      <c r="V53">
        <f t="shared" si="14"/>
        <v>0</v>
      </c>
    </row>
    <row r="54" spans="1:22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18">
        <v>50</v>
      </c>
      <c r="N54" s="77"/>
      <c r="O54" s="77"/>
      <c r="P54">
        <f t="shared" si="19"/>
        <v>0</v>
      </c>
      <c r="Q54" s="77"/>
      <c r="R54" s="77"/>
      <c r="S54" s="77"/>
      <c r="T54" s="77"/>
      <c r="U54">
        <f t="shared" si="13"/>
        <v>0</v>
      </c>
      <c r="V54">
        <f t="shared" si="14"/>
        <v>0</v>
      </c>
    </row>
    <row r="55" spans="1:23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18">
        <v>51</v>
      </c>
      <c r="N55" s="77"/>
      <c r="O55" s="77"/>
      <c r="P55" s="77"/>
      <c r="Q55" s="77"/>
      <c r="R55" s="77"/>
      <c r="S55" s="77"/>
      <c r="T55" s="77"/>
      <c r="U55" s="77"/>
      <c r="V55">
        <f aca="true" t="shared" si="21" ref="V55:V86">COUNTIF(L$4:L$43,$M55)</f>
        <v>1</v>
      </c>
      <c r="W55" s="77"/>
    </row>
    <row r="56" spans="1:23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18">
        <v>52</v>
      </c>
      <c r="N56" s="77"/>
      <c r="O56" s="77"/>
      <c r="P56" s="77"/>
      <c r="Q56" s="77"/>
      <c r="R56" s="77"/>
      <c r="S56" s="77"/>
      <c r="T56" s="77"/>
      <c r="U56" s="77"/>
      <c r="V56">
        <f t="shared" si="21"/>
        <v>0</v>
      </c>
      <c r="W56" s="77"/>
    </row>
    <row r="57" spans="1:23" ht="12.7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18">
        <v>53</v>
      </c>
      <c r="N57" s="77"/>
      <c r="O57" s="77"/>
      <c r="P57" s="77"/>
      <c r="Q57" s="77"/>
      <c r="R57" s="77"/>
      <c r="S57" s="77"/>
      <c r="T57" s="77"/>
      <c r="U57" s="77"/>
      <c r="V57">
        <f t="shared" si="21"/>
        <v>0</v>
      </c>
      <c r="W57" s="77"/>
    </row>
    <row r="58" spans="1:23" ht="12.75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18">
        <v>54</v>
      </c>
      <c r="N58" s="77"/>
      <c r="O58" s="77"/>
      <c r="P58" s="77"/>
      <c r="Q58" s="77"/>
      <c r="R58" s="77"/>
      <c r="S58" s="77"/>
      <c r="T58" s="77"/>
      <c r="U58" s="77"/>
      <c r="V58">
        <f t="shared" si="21"/>
        <v>0</v>
      </c>
      <c r="W58" s="77"/>
    </row>
    <row r="59" spans="1:23" ht="12.75">
      <c r="A59" s="77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18">
        <v>55</v>
      </c>
      <c r="N59" s="77"/>
      <c r="O59" s="77"/>
      <c r="P59" s="77"/>
      <c r="Q59" s="77"/>
      <c r="R59" s="77"/>
      <c r="S59" s="77"/>
      <c r="T59" s="77"/>
      <c r="U59" s="77"/>
      <c r="V59">
        <f t="shared" si="21"/>
        <v>0</v>
      </c>
      <c r="W59" s="77"/>
    </row>
    <row r="60" spans="1:23" ht="12.75">
      <c r="A60" s="77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18">
        <v>56</v>
      </c>
      <c r="N60" s="77"/>
      <c r="O60" s="77"/>
      <c r="P60" s="77"/>
      <c r="Q60" s="77"/>
      <c r="R60" s="77"/>
      <c r="S60" s="77"/>
      <c r="T60" s="77"/>
      <c r="U60" s="77"/>
      <c r="V60">
        <f t="shared" si="21"/>
        <v>0</v>
      </c>
      <c r="W60" s="77"/>
    </row>
    <row r="61" spans="1:23" ht="12.75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18">
        <v>57</v>
      </c>
      <c r="N61" s="77"/>
      <c r="O61" s="77"/>
      <c r="P61" s="77"/>
      <c r="Q61" s="77"/>
      <c r="R61" s="77"/>
      <c r="S61" s="77"/>
      <c r="T61" s="77"/>
      <c r="U61" s="77"/>
      <c r="V61">
        <f t="shared" si="21"/>
        <v>0</v>
      </c>
      <c r="W61" s="77"/>
    </row>
    <row r="62" spans="1:23" ht="12.75">
      <c r="A62" s="77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18">
        <v>58</v>
      </c>
      <c r="N62" s="77"/>
      <c r="O62" s="77"/>
      <c r="P62" s="77"/>
      <c r="Q62" s="77"/>
      <c r="R62" s="77"/>
      <c r="S62" s="77"/>
      <c r="T62" s="77"/>
      <c r="U62" s="77"/>
      <c r="V62">
        <f t="shared" si="21"/>
        <v>0</v>
      </c>
      <c r="W62" s="77"/>
    </row>
    <row r="63" spans="1:23" ht="12.75">
      <c r="A63" s="77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18">
        <v>59</v>
      </c>
      <c r="N63" s="77"/>
      <c r="O63" s="77"/>
      <c r="P63" s="77"/>
      <c r="Q63" s="77"/>
      <c r="R63" s="77"/>
      <c r="S63" s="77"/>
      <c r="T63" s="77"/>
      <c r="U63" s="77"/>
      <c r="V63">
        <f t="shared" si="21"/>
        <v>0</v>
      </c>
      <c r="W63" s="77"/>
    </row>
    <row r="64" spans="1:23" ht="12.75">
      <c r="A64" s="77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18">
        <v>60</v>
      </c>
      <c r="N64" s="77"/>
      <c r="O64" s="77"/>
      <c r="P64" s="77"/>
      <c r="Q64" s="77"/>
      <c r="R64" s="77"/>
      <c r="S64" s="77"/>
      <c r="T64" s="77"/>
      <c r="U64" s="77"/>
      <c r="V64">
        <f t="shared" si="21"/>
        <v>0</v>
      </c>
      <c r="W64" s="77"/>
    </row>
    <row r="65" spans="1:23" ht="12.75">
      <c r="A65" s="77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18">
        <v>61</v>
      </c>
      <c r="N65" s="77"/>
      <c r="O65" s="77"/>
      <c r="P65" s="77"/>
      <c r="Q65" s="77"/>
      <c r="R65" s="77"/>
      <c r="S65" s="77"/>
      <c r="T65" s="77"/>
      <c r="U65" s="77"/>
      <c r="V65">
        <f t="shared" si="21"/>
        <v>0</v>
      </c>
      <c r="W65" s="77"/>
    </row>
    <row r="66" spans="1:23" ht="12.75">
      <c r="A66" s="77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18">
        <v>62</v>
      </c>
      <c r="N66" s="77"/>
      <c r="O66" s="77"/>
      <c r="P66" s="77"/>
      <c r="Q66" s="77"/>
      <c r="R66" s="77"/>
      <c r="S66" s="77"/>
      <c r="T66" s="77"/>
      <c r="U66" s="77"/>
      <c r="V66">
        <f t="shared" si="21"/>
        <v>1</v>
      </c>
      <c r="W66" s="77"/>
    </row>
    <row r="67" spans="13:22" ht="12.75">
      <c r="M67" s="18">
        <v>63</v>
      </c>
      <c r="V67">
        <f t="shared" si="21"/>
        <v>1</v>
      </c>
    </row>
    <row r="68" spans="13:22" ht="12.75">
      <c r="M68" s="18">
        <v>64</v>
      </c>
      <c r="V68">
        <f t="shared" si="21"/>
        <v>2</v>
      </c>
    </row>
    <row r="69" spans="13:22" ht="12.75">
      <c r="M69" s="18">
        <v>65</v>
      </c>
      <c r="V69">
        <f t="shared" si="21"/>
        <v>1</v>
      </c>
    </row>
    <row r="70" spans="13:22" ht="12.75">
      <c r="M70" s="18">
        <v>66</v>
      </c>
      <c r="V70">
        <f t="shared" si="21"/>
        <v>0</v>
      </c>
    </row>
    <row r="71" spans="13:22" ht="12.75">
      <c r="M71" s="18">
        <v>67</v>
      </c>
      <c r="V71">
        <f t="shared" si="21"/>
        <v>1</v>
      </c>
    </row>
    <row r="72" spans="13:22" ht="12.75">
      <c r="M72" s="18">
        <v>68</v>
      </c>
      <c r="V72">
        <f t="shared" si="21"/>
        <v>1</v>
      </c>
    </row>
    <row r="73" spans="13:22" ht="12.75">
      <c r="M73" s="18">
        <v>69</v>
      </c>
      <c r="V73">
        <f t="shared" si="21"/>
        <v>3</v>
      </c>
    </row>
    <row r="74" spans="13:22" ht="12.75">
      <c r="M74" s="18">
        <v>70</v>
      </c>
      <c r="V74">
        <f t="shared" si="21"/>
        <v>1</v>
      </c>
    </row>
    <row r="75" spans="13:22" ht="12.75">
      <c r="M75" s="18">
        <v>71</v>
      </c>
      <c r="V75">
        <f t="shared" si="21"/>
        <v>1</v>
      </c>
    </row>
    <row r="76" spans="13:22" ht="12.75">
      <c r="M76" s="18">
        <v>72</v>
      </c>
      <c r="V76">
        <f t="shared" si="21"/>
        <v>0</v>
      </c>
    </row>
    <row r="77" spans="13:22" ht="12.75">
      <c r="M77" s="18">
        <v>73</v>
      </c>
      <c r="V77">
        <f t="shared" si="21"/>
        <v>1</v>
      </c>
    </row>
    <row r="78" spans="13:22" ht="12.75">
      <c r="M78" s="18">
        <v>74</v>
      </c>
      <c r="V78">
        <f t="shared" si="21"/>
        <v>2</v>
      </c>
    </row>
    <row r="79" spans="13:22" ht="12.75">
      <c r="M79" s="18">
        <v>75</v>
      </c>
      <c r="V79">
        <f t="shared" si="21"/>
        <v>0</v>
      </c>
    </row>
    <row r="80" spans="13:22" ht="12.75">
      <c r="M80" s="18">
        <v>76</v>
      </c>
      <c r="V80">
        <f t="shared" si="21"/>
        <v>1</v>
      </c>
    </row>
    <row r="81" spans="13:22" ht="12.75">
      <c r="M81" s="18">
        <v>77</v>
      </c>
      <c r="V81">
        <f t="shared" si="21"/>
        <v>3</v>
      </c>
    </row>
    <row r="82" spans="13:22" ht="12.75">
      <c r="M82" s="18">
        <v>78</v>
      </c>
      <c r="V82">
        <f t="shared" si="21"/>
        <v>1</v>
      </c>
    </row>
    <row r="83" spans="13:22" ht="12.75">
      <c r="M83" s="18">
        <v>79</v>
      </c>
      <c r="V83">
        <f t="shared" si="21"/>
        <v>2</v>
      </c>
    </row>
    <row r="84" spans="13:22" ht="12.75">
      <c r="M84" s="18">
        <v>80</v>
      </c>
      <c r="V84">
        <f t="shared" si="21"/>
        <v>0</v>
      </c>
    </row>
    <row r="85" spans="13:22" ht="12.75">
      <c r="M85" s="18">
        <v>81</v>
      </c>
      <c r="V85">
        <f t="shared" si="21"/>
        <v>3</v>
      </c>
    </row>
    <row r="86" spans="13:22" ht="12.75">
      <c r="M86" s="18">
        <v>82</v>
      </c>
      <c r="V86">
        <f t="shared" si="21"/>
        <v>0</v>
      </c>
    </row>
    <row r="87" spans="13:22" ht="12.75">
      <c r="M87" s="18">
        <v>83</v>
      </c>
      <c r="V87">
        <f aca="true" t="shared" si="22" ref="V87:V104">COUNTIF(L$4:L$43,$M87)</f>
        <v>2</v>
      </c>
    </row>
    <row r="88" spans="13:22" ht="12.75">
      <c r="M88" s="18">
        <v>84</v>
      </c>
      <c r="V88">
        <f t="shared" si="22"/>
        <v>2</v>
      </c>
    </row>
    <row r="89" spans="13:22" ht="12.75">
      <c r="M89" s="18">
        <v>85</v>
      </c>
      <c r="V89">
        <f t="shared" si="22"/>
        <v>0</v>
      </c>
    </row>
    <row r="90" spans="13:22" ht="12.75">
      <c r="M90" s="18">
        <v>86</v>
      </c>
      <c r="V90">
        <f t="shared" si="22"/>
        <v>1</v>
      </c>
    </row>
    <row r="91" spans="13:22" ht="12.75">
      <c r="M91" s="18">
        <v>87</v>
      </c>
      <c r="V91">
        <f t="shared" si="22"/>
        <v>0</v>
      </c>
    </row>
    <row r="92" spans="13:22" ht="12.75">
      <c r="M92" s="18">
        <v>88</v>
      </c>
      <c r="V92">
        <f t="shared" si="22"/>
        <v>1</v>
      </c>
    </row>
    <row r="93" spans="13:22" ht="12.75">
      <c r="M93" s="18">
        <v>89</v>
      </c>
      <c r="V93">
        <f t="shared" si="22"/>
        <v>0</v>
      </c>
    </row>
    <row r="94" spans="13:22" ht="12.75">
      <c r="M94" s="18">
        <v>90</v>
      </c>
      <c r="V94">
        <f t="shared" si="22"/>
        <v>0</v>
      </c>
    </row>
    <row r="95" spans="13:22" ht="12.75">
      <c r="M95" s="18">
        <v>91</v>
      </c>
      <c r="V95">
        <f t="shared" si="22"/>
        <v>0</v>
      </c>
    </row>
    <row r="96" spans="13:22" ht="12.75">
      <c r="M96" s="18">
        <v>92</v>
      </c>
      <c r="V96">
        <f t="shared" si="22"/>
        <v>0</v>
      </c>
    </row>
    <row r="97" spans="13:22" ht="12.75">
      <c r="M97" s="18">
        <v>93</v>
      </c>
      <c r="V97">
        <f t="shared" si="22"/>
        <v>0</v>
      </c>
    </row>
    <row r="98" spans="13:22" ht="12.75">
      <c r="M98" s="18">
        <v>94</v>
      </c>
      <c r="V98">
        <f t="shared" si="22"/>
        <v>0</v>
      </c>
    </row>
    <row r="99" spans="13:22" ht="12.75">
      <c r="M99" s="18">
        <v>95</v>
      </c>
      <c r="V99">
        <f t="shared" si="22"/>
        <v>1</v>
      </c>
    </row>
    <row r="100" spans="13:22" ht="12.75">
      <c r="M100" s="18">
        <v>96</v>
      </c>
      <c r="V100">
        <f t="shared" si="22"/>
        <v>0</v>
      </c>
    </row>
    <row r="101" spans="13:22" ht="12.75">
      <c r="M101" s="18">
        <v>97</v>
      </c>
      <c r="V101">
        <f t="shared" si="22"/>
        <v>0</v>
      </c>
    </row>
    <row r="102" spans="13:22" ht="12.75">
      <c r="M102" s="18">
        <v>98</v>
      </c>
      <c r="V102">
        <f t="shared" si="22"/>
        <v>0</v>
      </c>
    </row>
    <row r="103" spans="13:22" ht="12.75">
      <c r="M103" s="18">
        <v>99</v>
      </c>
      <c r="V103">
        <f t="shared" si="22"/>
        <v>0</v>
      </c>
    </row>
    <row r="104" spans="13:22" ht="12.75">
      <c r="M104" s="18">
        <v>100</v>
      </c>
      <c r="V104">
        <f t="shared" si="22"/>
        <v>0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104"/>
  <sheetViews>
    <sheetView workbookViewId="0" topLeftCell="A49">
      <selection activeCell="T22" sqref="T22"/>
    </sheetView>
  </sheetViews>
  <sheetFormatPr defaultColWidth="9.00390625" defaultRowHeight="12.75"/>
  <cols>
    <col min="1" max="1" width="4.875" style="0" customWidth="1"/>
    <col min="2" max="2" width="15.625" style="0" customWidth="1"/>
    <col min="3" max="3" width="9.25390625" style="0" customWidth="1"/>
    <col min="4" max="4" width="8.125" style="0" customWidth="1"/>
    <col min="5" max="5" width="9.375" style="0" customWidth="1"/>
    <col min="6" max="6" width="8.375" style="0" customWidth="1"/>
    <col min="7" max="7" width="10.75390625" style="0" customWidth="1"/>
    <col min="8" max="8" width="11.375" style="0" customWidth="1"/>
    <col min="9" max="9" width="11.00390625" style="0" customWidth="1"/>
    <col min="10" max="10" width="12.375" style="0" customWidth="1"/>
    <col min="11" max="11" width="8.00390625" style="0" customWidth="1"/>
    <col min="12" max="12" width="10.625" style="0" bestFit="1" customWidth="1"/>
    <col min="13" max="13" width="5.25390625" style="0" customWidth="1"/>
    <col min="14" max="14" width="8.00390625" style="0" customWidth="1"/>
    <col min="15" max="15" width="9.25390625" style="0" customWidth="1"/>
    <col min="16" max="16" width="7.875" style="0" customWidth="1"/>
    <col min="17" max="17" width="10.25390625" style="0" customWidth="1"/>
    <col min="18" max="18" width="11.375" style="0" customWidth="1"/>
    <col min="19" max="19" width="11.00390625" style="0" customWidth="1"/>
    <col min="20" max="20" width="12.25390625" style="0" customWidth="1"/>
    <col min="21" max="21" width="7.25390625" style="0" customWidth="1"/>
    <col min="22" max="22" width="10.00390625" style="0" customWidth="1"/>
    <col min="23" max="23" width="6.75390625" style="0" customWidth="1"/>
    <col min="24" max="24" width="5.875" style="0" bestFit="1" customWidth="1"/>
    <col min="25" max="25" width="11.625" style="0" customWidth="1"/>
    <col min="27" max="27" width="8.875" style="0" customWidth="1"/>
    <col min="28" max="28" width="8.375" style="0" customWidth="1"/>
    <col min="30" max="30" width="7.00390625" style="0" customWidth="1"/>
    <col min="31" max="31" width="5.625" style="0" customWidth="1"/>
    <col min="32" max="32" width="6.00390625" style="0" customWidth="1"/>
    <col min="33" max="33" width="5.875" style="0" bestFit="1" customWidth="1"/>
    <col min="34" max="34" width="12.00390625" style="0" customWidth="1"/>
    <col min="36" max="36" width="8.625" style="0" customWidth="1"/>
    <col min="37" max="37" width="8.375" style="0" customWidth="1"/>
    <col min="40" max="40" width="7.625" style="0" customWidth="1"/>
    <col min="41" max="41" width="7.75390625" style="0" customWidth="1"/>
    <col min="42" max="42" width="10.375" style="0" customWidth="1"/>
    <col min="44" max="44" width="8.25390625" style="0" customWidth="1"/>
    <col min="45" max="46" width="8.375" style="0" customWidth="1"/>
  </cols>
  <sheetData>
    <row r="1" spans="1:40" ht="12.75">
      <c r="A1" t="s">
        <v>74</v>
      </c>
      <c r="B1" t="s">
        <v>75</v>
      </c>
      <c r="C1" t="s">
        <v>76</v>
      </c>
      <c r="D1" t="s">
        <v>77</v>
      </c>
      <c r="E1" t="s">
        <v>78</v>
      </c>
      <c r="F1" t="s">
        <v>79</v>
      </c>
      <c r="G1" t="s">
        <v>80</v>
      </c>
      <c r="H1" t="s">
        <v>81</v>
      </c>
      <c r="I1" t="s">
        <v>82</v>
      </c>
      <c r="J1" t="s">
        <v>83</v>
      </c>
      <c r="K1" t="s">
        <v>84</v>
      </c>
      <c r="L1" t="s">
        <v>85</v>
      </c>
      <c r="M1" t="s">
        <v>86</v>
      </c>
      <c r="N1" t="s">
        <v>87</v>
      </c>
      <c r="O1" t="s">
        <v>88</v>
      </c>
      <c r="P1" t="s">
        <v>89</v>
      </c>
      <c r="Q1" t="s">
        <v>90</v>
      </c>
      <c r="R1" t="s">
        <v>91</v>
      </c>
      <c r="S1" t="s">
        <v>92</v>
      </c>
      <c r="T1" t="s">
        <v>93</v>
      </c>
      <c r="U1" t="s">
        <v>94</v>
      </c>
      <c r="V1" t="s">
        <v>95</v>
      </c>
      <c r="W1" t="s">
        <v>96</v>
      </c>
      <c r="X1" t="s">
        <v>97</v>
      </c>
      <c r="Y1" t="s">
        <v>98</v>
      </c>
      <c r="Z1" t="s">
        <v>99</v>
      </c>
      <c r="AA1" t="s">
        <v>100</v>
      </c>
      <c r="AB1" t="s">
        <v>101</v>
      </c>
      <c r="AC1" t="s">
        <v>102</v>
      </c>
      <c r="AD1" t="s">
        <v>103</v>
      </c>
      <c r="AE1" t="s">
        <v>104</v>
      </c>
      <c r="AF1" t="s">
        <v>105</v>
      </c>
      <c r="AG1" t="s">
        <v>106</v>
      </c>
      <c r="AH1" t="s">
        <v>107</v>
      </c>
      <c r="AI1" t="s">
        <v>108</v>
      </c>
      <c r="AJ1" t="s">
        <v>109</v>
      </c>
      <c r="AK1" t="s">
        <v>110</v>
      </c>
      <c r="AL1" t="s">
        <v>112</v>
      </c>
      <c r="AM1" t="s">
        <v>111</v>
      </c>
      <c r="AN1" t="s">
        <v>113</v>
      </c>
    </row>
    <row r="2" spans="1:47" ht="12.75">
      <c r="A2">
        <v>2</v>
      </c>
      <c r="B2" t="s">
        <v>117</v>
      </c>
      <c r="D2" s="1" t="s">
        <v>0</v>
      </c>
      <c r="E2" s="2"/>
      <c r="F2" s="3"/>
      <c r="G2" s="4"/>
      <c r="H2" s="5" t="s">
        <v>1</v>
      </c>
      <c r="I2" s="6"/>
      <c r="J2" s="7"/>
      <c r="K2" s="8"/>
      <c r="N2" s="1"/>
      <c r="O2" s="2"/>
      <c r="P2" s="6" t="s">
        <v>2</v>
      </c>
      <c r="Q2" s="6"/>
      <c r="R2" s="5"/>
      <c r="S2" s="6"/>
      <c r="T2" s="6"/>
      <c r="U2" s="6"/>
      <c r="V2" s="7"/>
      <c r="W2" s="9"/>
      <c r="X2" s="10"/>
      <c r="Y2" s="5" t="s">
        <v>3</v>
      </c>
      <c r="Z2" s="5"/>
      <c r="AA2" s="5"/>
      <c r="AB2" s="5"/>
      <c r="AC2" s="11"/>
      <c r="AD2" s="12"/>
      <c r="AE2" s="12"/>
      <c r="AF2" s="12"/>
      <c r="AG2" s="10"/>
      <c r="AH2" s="5" t="s">
        <v>4</v>
      </c>
      <c r="AI2" s="5"/>
      <c r="AJ2" s="5"/>
      <c r="AK2" s="5"/>
      <c r="AL2" s="11"/>
      <c r="AM2" s="12"/>
      <c r="AN2" s="12"/>
      <c r="AO2" s="10" t="s">
        <v>129</v>
      </c>
      <c r="AP2" s="5"/>
      <c r="AQ2" s="5"/>
      <c r="AR2" s="5"/>
      <c r="AS2" s="5"/>
      <c r="AT2" s="11"/>
      <c r="AU2" s="5"/>
    </row>
    <row r="3" spans="1:47" ht="56.25">
      <c r="A3">
        <v>3</v>
      </c>
      <c r="B3" s="13" t="s">
        <v>5</v>
      </c>
      <c r="C3" s="13" t="s">
        <v>6</v>
      </c>
      <c r="D3" s="97" t="s">
        <v>7</v>
      </c>
      <c r="E3" s="97" t="s">
        <v>8</v>
      </c>
      <c r="F3" s="100" t="s">
        <v>9</v>
      </c>
      <c r="G3" s="97" t="s">
        <v>10</v>
      </c>
      <c r="H3" s="97" t="s">
        <v>11</v>
      </c>
      <c r="I3" s="97" t="s">
        <v>12</v>
      </c>
      <c r="J3" s="97" t="s">
        <v>13</v>
      </c>
      <c r="K3" s="101" t="s">
        <v>14</v>
      </c>
      <c r="L3" s="102" t="s">
        <v>15</v>
      </c>
      <c r="M3" s="105" t="s">
        <v>16</v>
      </c>
      <c r="N3" s="97" t="s">
        <v>7</v>
      </c>
      <c r="O3" s="97" t="s">
        <v>8</v>
      </c>
      <c r="P3" s="100" t="s">
        <v>9</v>
      </c>
      <c r="Q3" s="97" t="s">
        <v>10</v>
      </c>
      <c r="R3" s="97" t="s">
        <v>11</v>
      </c>
      <c r="S3" s="97" t="s">
        <v>12</v>
      </c>
      <c r="T3" s="97" t="s">
        <v>13</v>
      </c>
      <c r="U3" s="101" t="s">
        <v>14</v>
      </c>
      <c r="V3" s="102" t="s">
        <v>15</v>
      </c>
      <c r="W3" s="15"/>
      <c r="X3" s="97" t="s">
        <v>17</v>
      </c>
      <c r="Y3" s="97" t="s">
        <v>18</v>
      </c>
      <c r="Z3" s="97" t="s">
        <v>19</v>
      </c>
      <c r="AA3" s="97" t="s">
        <v>67</v>
      </c>
      <c r="AB3" s="97" t="s">
        <v>68</v>
      </c>
      <c r="AC3" s="97" t="s">
        <v>22</v>
      </c>
      <c r="AD3" s="12"/>
      <c r="AE3" s="12"/>
      <c r="AF3" s="12"/>
      <c r="AG3" s="97" t="s">
        <v>17</v>
      </c>
      <c r="AH3" s="97" t="s">
        <v>18</v>
      </c>
      <c r="AI3" s="97" t="s">
        <v>19</v>
      </c>
      <c r="AJ3" s="97" t="s">
        <v>67</v>
      </c>
      <c r="AK3" s="97" t="s">
        <v>68</v>
      </c>
      <c r="AL3" s="97" t="s">
        <v>22</v>
      </c>
      <c r="AM3" s="12"/>
      <c r="AN3" s="12"/>
      <c r="AO3" s="87" t="s">
        <v>17</v>
      </c>
      <c r="AP3" s="87" t="s">
        <v>18</v>
      </c>
      <c r="AQ3" s="87" t="s">
        <v>19</v>
      </c>
      <c r="AR3" s="87" t="s">
        <v>67</v>
      </c>
      <c r="AS3" s="87" t="s">
        <v>68</v>
      </c>
      <c r="AT3" s="87" t="s">
        <v>22</v>
      </c>
      <c r="AU3" s="12"/>
    </row>
    <row r="4" spans="1:47" ht="12.75">
      <c r="A4">
        <v>4</v>
      </c>
      <c r="B4" s="16"/>
      <c r="C4" s="16" t="s">
        <v>125</v>
      </c>
      <c r="D4" s="16">
        <v>20</v>
      </c>
      <c r="E4" s="16">
        <v>19</v>
      </c>
      <c r="F4" s="17">
        <f aca="true" t="shared" si="0" ref="F4:F43">IF(ISBLANK($C4),"",SUM(D4:E4))</f>
        <v>39</v>
      </c>
      <c r="G4" s="16">
        <v>3</v>
      </c>
      <c r="H4" s="16">
        <v>7</v>
      </c>
      <c r="I4" s="16">
        <v>6</v>
      </c>
      <c r="J4" s="16">
        <v>2</v>
      </c>
      <c r="K4" s="17">
        <f aca="true" t="shared" si="1" ref="K4:K43">IF(ISBLANK($C4),"",SUM(G4:J4))</f>
        <v>18</v>
      </c>
      <c r="L4" s="17">
        <f aca="true" t="shared" si="2" ref="L4:L43">IF(ISBLANK($C4),"",F4+K4)</f>
        <v>57</v>
      </c>
      <c r="M4" s="18">
        <v>0</v>
      </c>
      <c r="N4">
        <f aca="true" t="shared" si="3" ref="N4:N13">COUNTIF(D$4:D$43,$M4)</f>
        <v>0</v>
      </c>
      <c r="O4">
        <f aca="true" t="shared" si="4" ref="O4:O13">COUNTIF(E$4:E$43,$M4)</f>
        <v>0</v>
      </c>
      <c r="P4">
        <f aca="true" t="shared" si="5" ref="P4:P13">COUNTIF(F$4:F$43,$M4)</f>
        <v>0</v>
      </c>
      <c r="Q4">
        <f aca="true" t="shared" si="6" ref="Q4:Q13">COUNTIF(G$4:G$43,$M4)</f>
        <v>0</v>
      </c>
      <c r="R4">
        <f aca="true" t="shared" si="7" ref="R4:R13">COUNTIF(H$4:H$43,$M4)</f>
        <v>0</v>
      </c>
      <c r="S4">
        <f aca="true" t="shared" si="8" ref="S4:S13">COUNTIF(I$4:I$43,$M4)</f>
        <v>0</v>
      </c>
      <c r="T4">
        <f aca="true" t="shared" si="9" ref="T4:T12">COUNTIF(J$4:J$43,$M4)</f>
        <v>2</v>
      </c>
      <c r="U4">
        <f aca="true" t="shared" si="10" ref="U4:U13">COUNTIF(K$4:K$43,$M4)</f>
        <v>0</v>
      </c>
      <c r="V4">
        <f aca="true" t="shared" si="11" ref="V4:V13">COUNTIF(L$4:L$43,$M4)</f>
        <v>0</v>
      </c>
      <c r="X4" s="19">
        <v>1</v>
      </c>
      <c r="Y4" s="19" t="s">
        <v>24</v>
      </c>
      <c r="Z4" s="20" t="s">
        <v>25</v>
      </c>
      <c r="AA4" s="21">
        <f>SUM(P4:P16)</f>
        <v>1</v>
      </c>
      <c r="AB4" s="22">
        <f>SUM(P4:P16)*100/$C$45</f>
        <v>3.3333333333333335</v>
      </c>
      <c r="AC4" s="21">
        <v>4</v>
      </c>
      <c r="AD4" s="23" t="s">
        <v>26</v>
      </c>
      <c r="AE4" s="24"/>
      <c r="AF4" s="12"/>
      <c r="AG4" s="25">
        <v>1</v>
      </c>
      <c r="AH4" s="25" t="s">
        <v>24</v>
      </c>
      <c r="AI4" s="26" t="s">
        <v>27</v>
      </c>
      <c r="AJ4" s="27">
        <f>SUM(U4:U14)</f>
        <v>0</v>
      </c>
      <c r="AK4" s="28">
        <f>SUM(U4:U14)*100/$C$45</f>
        <v>0</v>
      </c>
      <c r="AL4" s="27">
        <v>4</v>
      </c>
      <c r="AM4" s="29" t="s">
        <v>26</v>
      </c>
      <c r="AN4" s="96"/>
      <c r="AO4" s="19">
        <v>1</v>
      </c>
      <c r="AP4" s="19" t="s">
        <v>24</v>
      </c>
      <c r="AQ4" s="20" t="s">
        <v>130</v>
      </c>
      <c r="AR4" s="21">
        <f>SUM(V4:V30)</f>
        <v>1</v>
      </c>
      <c r="AS4" s="88">
        <f>SUM(V4:V30)*100/$C$45</f>
        <v>3.3333333333333335</v>
      </c>
      <c r="AT4" s="21">
        <v>4</v>
      </c>
      <c r="AU4" s="23" t="s">
        <v>26</v>
      </c>
    </row>
    <row r="5" spans="1:47" ht="12.75">
      <c r="A5">
        <v>5</v>
      </c>
      <c r="B5" s="16"/>
      <c r="C5" s="16" t="s">
        <v>175</v>
      </c>
      <c r="D5" s="16">
        <v>24</v>
      </c>
      <c r="E5" s="16">
        <v>17</v>
      </c>
      <c r="F5" s="17">
        <f t="shared" si="0"/>
        <v>41</v>
      </c>
      <c r="G5" s="16">
        <v>2</v>
      </c>
      <c r="H5" s="16">
        <v>10</v>
      </c>
      <c r="I5" s="16">
        <v>8</v>
      </c>
      <c r="J5" s="16">
        <v>2</v>
      </c>
      <c r="K5" s="17">
        <f t="shared" si="1"/>
        <v>22</v>
      </c>
      <c r="L5" s="17">
        <f t="shared" si="2"/>
        <v>63</v>
      </c>
      <c r="M5" s="18">
        <v>1</v>
      </c>
      <c r="N5">
        <f t="shared" si="3"/>
        <v>0</v>
      </c>
      <c r="O5">
        <f t="shared" si="4"/>
        <v>0</v>
      </c>
      <c r="P5">
        <f t="shared" si="5"/>
        <v>0</v>
      </c>
      <c r="Q5">
        <f t="shared" si="6"/>
        <v>3</v>
      </c>
      <c r="R5">
        <f t="shared" si="7"/>
        <v>0</v>
      </c>
      <c r="S5">
        <f t="shared" si="8"/>
        <v>0</v>
      </c>
      <c r="T5">
        <f t="shared" si="9"/>
        <v>5</v>
      </c>
      <c r="U5">
        <f t="shared" si="10"/>
        <v>0</v>
      </c>
      <c r="V5">
        <f t="shared" si="11"/>
        <v>0</v>
      </c>
      <c r="X5" s="19">
        <v>2</v>
      </c>
      <c r="Y5" s="19" t="s">
        <v>28</v>
      </c>
      <c r="Z5" s="20" t="s">
        <v>29</v>
      </c>
      <c r="AA5" s="21">
        <f>SUM(P17:P21)</f>
        <v>0</v>
      </c>
      <c r="AB5" s="22">
        <f>SUM(P17:P21)*100/$C$45</f>
        <v>0</v>
      </c>
      <c r="AC5" s="21">
        <v>7</v>
      </c>
      <c r="AD5" s="30" t="s">
        <v>30</v>
      </c>
      <c r="AE5" s="24"/>
      <c r="AF5" s="12"/>
      <c r="AG5" s="25">
        <v>2</v>
      </c>
      <c r="AH5" s="25" t="s">
        <v>28</v>
      </c>
      <c r="AI5" s="26" t="s">
        <v>31</v>
      </c>
      <c r="AJ5" s="27">
        <f>SUM(U15:U17)</f>
        <v>3</v>
      </c>
      <c r="AK5" s="28">
        <f>SUM(U15:U17)*100/$C$45</f>
        <v>10</v>
      </c>
      <c r="AL5" s="27">
        <v>7</v>
      </c>
      <c r="AM5" s="31" t="s">
        <v>30</v>
      </c>
      <c r="AN5" s="96"/>
      <c r="AO5" s="19">
        <v>2</v>
      </c>
      <c r="AP5" s="19" t="s">
        <v>28</v>
      </c>
      <c r="AQ5" s="20" t="s">
        <v>131</v>
      </c>
      <c r="AR5" s="21">
        <f>SUM(V31:V38)</f>
        <v>1</v>
      </c>
      <c r="AS5" s="88">
        <f>SUM(V31:V38)*100/$C$45</f>
        <v>3.3333333333333335</v>
      </c>
      <c r="AT5" s="21">
        <v>7</v>
      </c>
      <c r="AU5" s="30" t="s">
        <v>30</v>
      </c>
    </row>
    <row r="6" spans="1:47" ht="12.75">
      <c r="A6">
        <v>6</v>
      </c>
      <c r="B6" s="16"/>
      <c r="C6" s="16" t="s">
        <v>176</v>
      </c>
      <c r="D6" s="16">
        <v>17</v>
      </c>
      <c r="E6" s="16">
        <v>13</v>
      </c>
      <c r="F6" s="17">
        <f t="shared" si="0"/>
        <v>30</v>
      </c>
      <c r="G6" s="16">
        <v>2</v>
      </c>
      <c r="H6" s="16">
        <v>8</v>
      </c>
      <c r="I6" s="16">
        <v>6</v>
      </c>
      <c r="J6" s="16">
        <v>1</v>
      </c>
      <c r="K6" s="17">
        <f t="shared" si="1"/>
        <v>17</v>
      </c>
      <c r="L6" s="17">
        <f t="shared" si="2"/>
        <v>47</v>
      </c>
      <c r="M6" s="18">
        <v>2</v>
      </c>
      <c r="N6">
        <f t="shared" si="3"/>
        <v>0</v>
      </c>
      <c r="O6">
        <f t="shared" si="4"/>
        <v>0</v>
      </c>
      <c r="P6">
        <f t="shared" si="5"/>
        <v>0</v>
      </c>
      <c r="Q6">
        <f t="shared" si="6"/>
        <v>4</v>
      </c>
      <c r="R6">
        <f t="shared" si="7"/>
        <v>0</v>
      </c>
      <c r="S6">
        <f t="shared" si="8"/>
        <v>0</v>
      </c>
      <c r="T6">
        <f t="shared" si="9"/>
        <v>8</v>
      </c>
      <c r="U6">
        <f t="shared" si="10"/>
        <v>0</v>
      </c>
      <c r="V6">
        <f t="shared" si="11"/>
        <v>0</v>
      </c>
      <c r="X6" s="19">
        <v>3</v>
      </c>
      <c r="Y6" s="19" t="s">
        <v>32</v>
      </c>
      <c r="Z6" s="20" t="s">
        <v>33</v>
      </c>
      <c r="AA6" s="21">
        <f>SUM(P22:P27)</f>
        <v>1</v>
      </c>
      <c r="AB6" s="22">
        <f>SUM(P22:P27)*100/$C$45</f>
        <v>3.3333333333333335</v>
      </c>
      <c r="AC6" s="21">
        <v>12</v>
      </c>
      <c r="AD6" s="32" t="s">
        <v>34</v>
      </c>
      <c r="AE6" s="24"/>
      <c r="AF6" s="12"/>
      <c r="AG6" s="25">
        <v>3</v>
      </c>
      <c r="AH6" s="25" t="s">
        <v>32</v>
      </c>
      <c r="AI6" s="26" t="s">
        <v>35</v>
      </c>
      <c r="AJ6" s="27">
        <f>SUM(U18:U20)</f>
        <v>3</v>
      </c>
      <c r="AK6" s="28">
        <f>SUM(U18:U20)*100/$C$45</f>
        <v>10</v>
      </c>
      <c r="AL6" s="27">
        <v>12</v>
      </c>
      <c r="AM6" s="33" t="s">
        <v>34</v>
      </c>
      <c r="AN6" s="96"/>
      <c r="AO6" s="19">
        <v>3</v>
      </c>
      <c r="AP6" s="19" t="s">
        <v>32</v>
      </c>
      <c r="AQ6" s="20" t="s">
        <v>132</v>
      </c>
      <c r="AR6" s="21">
        <f>SUM(V39:V47)</f>
        <v>1</v>
      </c>
      <c r="AS6" s="88">
        <f>SUM(V39:V47)*100/$C$45</f>
        <v>3.3333333333333335</v>
      </c>
      <c r="AT6" s="21">
        <v>12</v>
      </c>
      <c r="AU6" s="32" t="s">
        <v>34</v>
      </c>
    </row>
    <row r="7" spans="1:47" ht="12.75">
      <c r="A7">
        <v>7</v>
      </c>
      <c r="B7" s="16"/>
      <c r="C7" s="16" t="s">
        <v>177</v>
      </c>
      <c r="D7" s="16">
        <v>21</v>
      </c>
      <c r="E7" s="16">
        <v>17</v>
      </c>
      <c r="F7" s="17">
        <f t="shared" si="0"/>
        <v>38</v>
      </c>
      <c r="G7" s="16">
        <v>1</v>
      </c>
      <c r="H7" s="16">
        <v>8</v>
      </c>
      <c r="I7" s="16">
        <v>7</v>
      </c>
      <c r="J7" s="16">
        <v>0</v>
      </c>
      <c r="K7" s="17">
        <f t="shared" si="1"/>
        <v>16</v>
      </c>
      <c r="L7" s="17">
        <f t="shared" si="2"/>
        <v>54</v>
      </c>
      <c r="M7" s="18">
        <v>3</v>
      </c>
      <c r="N7">
        <f t="shared" si="3"/>
        <v>0</v>
      </c>
      <c r="O7">
        <f t="shared" si="4"/>
        <v>0</v>
      </c>
      <c r="P7">
        <f t="shared" si="5"/>
        <v>0</v>
      </c>
      <c r="Q7">
        <f t="shared" si="6"/>
        <v>5</v>
      </c>
      <c r="R7">
        <f t="shared" si="7"/>
        <v>0</v>
      </c>
      <c r="S7">
        <f t="shared" si="8"/>
        <v>2</v>
      </c>
      <c r="T7">
        <f t="shared" si="9"/>
        <v>11</v>
      </c>
      <c r="U7">
        <f t="shared" si="10"/>
        <v>0</v>
      </c>
      <c r="V7">
        <f t="shared" si="11"/>
        <v>0</v>
      </c>
      <c r="X7" s="34">
        <v>4</v>
      </c>
      <c r="Y7" s="34" t="s">
        <v>36</v>
      </c>
      <c r="Z7" s="35" t="s">
        <v>37</v>
      </c>
      <c r="AA7" s="36">
        <f>SUM(P28:P33)</f>
        <v>1</v>
      </c>
      <c r="AB7" s="37">
        <f>SUM(P28:P33)*100/$C$45</f>
        <v>3.3333333333333335</v>
      </c>
      <c r="AC7" s="36">
        <v>17</v>
      </c>
      <c r="AD7" s="38" t="s">
        <v>38</v>
      </c>
      <c r="AE7" s="39"/>
      <c r="AF7" s="12"/>
      <c r="AG7" s="40">
        <v>4</v>
      </c>
      <c r="AH7" s="40" t="s">
        <v>36</v>
      </c>
      <c r="AI7" s="41" t="s">
        <v>39</v>
      </c>
      <c r="AJ7" s="42">
        <f>SUM(U21:U24)</f>
        <v>6</v>
      </c>
      <c r="AK7" s="43">
        <f>SUM(U21:U24)*100/$C$45</f>
        <v>20</v>
      </c>
      <c r="AL7" s="42">
        <v>17</v>
      </c>
      <c r="AM7" s="44" t="s">
        <v>38</v>
      </c>
      <c r="AN7" s="96"/>
      <c r="AO7" s="25">
        <v>4</v>
      </c>
      <c r="AP7" s="25" t="s">
        <v>36</v>
      </c>
      <c r="AQ7" s="26" t="s">
        <v>133</v>
      </c>
      <c r="AR7" s="27">
        <f>SUM(V48:V57)</f>
        <v>5</v>
      </c>
      <c r="AS7" s="28">
        <f>SUM(V48:V57)*100/$C$45</f>
        <v>16.666666666666668</v>
      </c>
      <c r="AT7" s="27">
        <v>17</v>
      </c>
      <c r="AU7" s="29" t="s">
        <v>38</v>
      </c>
    </row>
    <row r="8" spans="1:47" ht="12.75">
      <c r="A8">
        <v>8</v>
      </c>
      <c r="B8" s="16"/>
      <c r="C8" s="16" t="s">
        <v>178</v>
      </c>
      <c r="D8" s="16">
        <v>23</v>
      </c>
      <c r="E8" s="16">
        <v>22</v>
      </c>
      <c r="F8" s="17">
        <f t="shared" si="0"/>
        <v>45</v>
      </c>
      <c r="G8" s="16">
        <v>13</v>
      </c>
      <c r="H8" s="16">
        <v>9</v>
      </c>
      <c r="I8" s="16">
        <v>11</v>
      </c>
      <c r="J8" s="16">
        <v>4</v>
      </c>
      <c r="K8" s="17">
        <f t="shared" si="1"/>
        <v>37</v>
      </c>
      <c r="L8" s="17">
        <f t="shared" si="2"/>
        <v>82</v>
      </c>
      <c r="M8" s="18">
        <v>4</v>
      </c>
      <c r="N8">
        <f t="shared" si="3"/>
        <v>0</v>
      </c>
      <c r="O8">
        <f t="shared" si="4"/>
        <v>0</v>
      </c>
      <c r="P8">
        <f t="shared" si="5"/>
        <v>0</v>
      </c>
      <c r="Q8">
        <f t="shared" si="6"/>
        <v>5</v>
      </c>
      <c r="R8">
        <f t="shared" si="7"/>
        <v>1</v>
      </c>
      <c r="S8">
        <f t="shared" si="8"/>
        <v>2</v>
      </c>
      <c r="T8">
        <f t="shared" si="9"/>
        <v>1</v>
      </c>
      <c r="U8">
        <f t="shared" si="10"/>
        <v>0</v>
      </c>
      <c r="V8">
        <f t="shared" si="11"/>
        <v>0</v>
      </c>
      <c r="X8" s="34">
        <v>5</v>
      </c>
      <c r="Y8" s="34" t="s">
        <v>40</v>
      </c>
      <c r="Z8" s="35" t="s">
        <v>41</v>
      </c>
      <c r="AA8" s="36">
        <f>SUM(P34:P39)</f>
        <v>8</v>
      </c>
      <c r="AB8" s="37">
        <f>SUM(P34:P39)*100/$C$45</f>
        <v>26.666666666666668</v>
      </c>
      <c r="AC8" s="36">
        <v>20</v>
      </c>
      <c r="AD8" s="45" t="s">
        <v>42</v>
      </c>
      <c r="AE8" s="39"/>
      <c r="AF8" s="12"/>
      <c r="AG8" s="40">
        <v>5</v>
      </c>
      <c r="AH8" s="40" t="s">
        <v>40</v>
      </c>
      <c r="AI8" s="41" t="s">
        <v>43</v>
      </c>
      <c r="AJ8" s="42">
        <f>SUM(U25:U30)</f>
        <v>7</v>
      </c>
      <c r="AK8" s="43">
        <f>SUM(U25:U30)*100/$C$45</f>
        <v>23.333333333333332</v>
      </c>
      <c r="AL8" s="42">
        <v>20</v>
      </c>
      <c r="AM8" s="46" t="s">
        <v>42</v>
      </c>
      <c r="AN8" s="96"/>
      <c r="AO8" s="25">
        <v>5</v>
      </c>
      <c r="AP8" s="25" t="s">
        <v>40</v>
      </c>
      <c r="AQ8" s="26" t="s">
        <v>134</v>
      </c>
      <c r="AR8" s="27">
        <f>SUM(V58:V67)</f>
        <v>9</v>
      </c>
      <c r="AS8" s="28">
        <f>SUM(V58:V67)*100/$C$45</f>
        <v>30</v>
      </c>
      <c r="AT8" s="27">
        <v>20</v>
      </c>
      <c r="AU8" s="31" t="s">
        <v>42</v>
      </c>
    </row>
    <row r="9" spans="1:47" ht="12.75">
      <c r="A9">
        <v>9</v>
      </c>
      <c r="B9" s="16"/>
      <c r="C9" s="16" t="s">
        <v>179</v>
      </c>
      <c r="D9" s="16">
        <v>24</v>
      </c>
      <c r="E9" s="16">
        <v>22</v>
      </c>
      <c r="F9" s="17">
        <f t="shared" si="0"/>
        <v>46</v>
      </c>
      <c r="G9" s="16">
        <v>3</v>
      </c>
      <c r="H9" s="16">
        <v>9</v>
      </c>
      <c r="I9" s="16">
        <v>8</v>
      </c>
      <c r="J9" s="16">
        <v>2</v>
      </c>
      <c r="K9" s="17">
        <f t="shared" si="1"/>
        <v>22</v>
      </c>
      <c r="L9" s="17">
        <f t="shared" si="2"/>
        <v>68</v>
      </c>
      <c r="M9" s="18">
        <v>5</v>
      </c>
      <c r="N9">
        <f t="shared" si="3"/>
        <v>1</v>
      </c>
      <c r="O9">
        <f t="shared" si="4"/>
        <v>1</v>
      </c>
      <c r="P9">
        <f t="shared" si="5"/>
        <v>0</v>
      </c>
      <c r="Q9">
        <f t="shared" si="6"/>
        <v>1</v>
      </c>
      <c r="R9">
        <f t="shared" si="7"/>
        <v>0</v>
      </c>
      <c r="S9">
        <f t="shared" si="8"/>
        <v>2</v>
      </c>
      <c r="T9">
        <f t="shared" si="9"/>
        <v>1</v>
      </c>
      <c r="U9">
        <f t="shared" si="10"/>
        <v>0</v>
      </c>
      <c r="V9">
        <f t="shared" si="11"/>
        <v>0</v>
      </c>
      <c r="X9" s="34">
        <v>6</v>
      </c>
      <c r="Y9" s="34" t="s">
        <v>44</v>
      </c>
      <c r="Z9" s="35" t="s">
        <v>45</v>
      </c>
      <c r="AA9" s="36">
        <f>SUM(P40:P43)</f>
        <v>5</v>
      </c>
      <c r="AB9" s="37">
        <f>SUM(P40:P43)*100/$C$45</f>
        <v>16.666666666666668</v>
      </c>
      <c r="AC9" s="36">
        <v>17</v>
      </c>
      <c r="AD9" s="47" t="s">
        <v>46</v>
      </c>
      <c r="AE9" s="39"/>
      <c r="AF9" s="12"/>
      <c r="AG9" s="40">
        <v>6</v>
      </c>
      <c r="AH9" s="40" t="s">
        <v>44</v>
      </c>
      <c r="AI9" s="41" t="s">
        <v>47</v>
      </c>
      <c r="AJ9" s="42">
        <f>SUM(U31:U37)</f>
        <v>6</v>
      </c>
      <c r="AK9" s="43">
        <f>SUM(U31:U37)*100/$C$45</f>
        <v>20</v>
      </c>
      <c r="AL9" s="42">
        <v>17</v>
      </c>
      <c r="AM9" s="48" t="s">
        <v>46</v>
      </c>
      <c r="AN9" s="96"/>
      <c r="AO9" s="25">
        <v>6</v>
      </c>
      <c r="AP9" s="25" t="s">
        <v>44</v>
      </c>
      <c r="AQ9" s="26" t="s">
        <v>135</v>
      </c>
      <c r="AR9" s="27">
        <f>SUM(V68:V77)</f>
        <v>6</v>
      </c>
      <c r="AS9" s="28">
        <f>SUM(V68:V77)*100/$C$45</f>
        <v>20</v>
      </c>
      <c r="AT9" s="27">
        <v>17</v>
      </c>
      <c r="AU9" s="33" t="s">
        <v>46</v>
      </c>
    </row>
    <row r="10" spans="1:47" ht="12.75">
      <c r="A10">
        <v>10</v>
      </c>
      <c r="B10" s="16"/>
      <c r="C10" s="16" t="s">
        <v>180</v>
      </c>
      <c r="D10" s="16">
        <v>23</v>
      </c>
      <c r="E10" s="16">
        <v>22</v>
      </c>
      <c r="F10" s="17">
        <f t="shared" si="0"/>
        <v>45</v>
      </c>
      <c r="G10" s="16">
        <v>7</v>
      </c>
      <c r="H10" s="16">
        <v>10</v>
      </c>
      <c r="I10" s="16">
        <v>11</v>
      </c>
      <c r="J10" s="16">
        <v>3</v>
      </c>
      <c r="K10" s="17">
        <f t="shared" si="1"/>
        <v>31</v>
      </c>
      <c r="L10" s="17">
        <f t="shared" si="2"/>
        <v>76</v>
      </c>
      <c r="M10" s="18">
        <v>6</v>
      </c>
      <c r="N10">
        <f t="shared" si="3"/>
        <v>0</v>
      </c>
      <c r="O10">
        <f t="shared" si="4"/>
        <v>0</v>
      </c>
      <c r="P10">
        <f t="shared" si="5"/>
        <v>0</v>
      </c>
      <c r="Q10">
        <f t="shared" si="6"/>
        <v>2</v>
      </c>
      <c r="R10">
        <f t="shared" si="7"/>
        <v>3</v>
      </c>
      <c r="S10">
        <f t="shared" si="8"/>
        <v>6</v>
      </c>
      <c r="T10">
        <f t="shared" si="9"/>
        <v>1</v>
      </c>
      <c r="U10">
        <f t="shared" si="10"/>
        <v>0</v>
      </c>
      <c r="V10">
        <f t="shared" si="11"/>
        <v>0</v>
      </c>
      <c r="X10" s="49">
        <v>7</v>
      </c>
      <c r="Y10" s="49" t="s">
        <v>48</v>
      </c>
      <c r="Z10" s="50" t="s">
        <v>49</v>
      </c>
      <c r="AA10" s="51">
        <f>SUM(P44:P46)</f>
        <v>5</v>
      </c>
      <c r="AB10" s="52">
        <f>SUM(P44:P46)*100/$C$45</f>
        <v>16.666666666666668</v>
      </c>
      <c r="AC10" s="51">
        <v>12</v>
      </c>
      <c r="AD10" s="53" t="s">
        <v>38</v>
      </c>
      <c r="AE10" s="54"/>
      <c r="AF10" s="12"/>
      <c r="AG10" s="55">
        <v>7</v>
      </c>
      <c r="AH10" s="55" t="s">
        <v>48</v>
      </c>
      <c r="AI10" s="56" t="s">
        <v>50</v>
      </c>
      <c r="AJ10" s="57">
        <f>SUM(U38:U44)</f>
        <v>4</v>
      </c>
      <c r="AK10" s="58">
        <f>SUM(U38:U44)*100/$C$45</f>
        <v>13.333333333333334</v>
      </c>
      <c r="AL10" s="57">
        <v>12</v>
      </c>
      <c r="AM10" s="59" t="s">
        <v>38</v>
      </c>
      <c r="AN10" s="96"/>
      <c r="AO10" s="89">
        <v>7</v>
      </c>
      <c r="AP10" s="89" t="s">
        <v>48</v>
      </c>
      <c r="AQ10" s="90" t="s">
        <v>136</v>
      </c>
      <c r="AR10" s="91">
        <f>SUM(V78:V86)</f>
        <v>5</v>
      </c>
      <c r="AS10" s="92">
        <f>SUM(V78:V86)*100/$C$45</f>
        <v>16.666666666666668</v>
      </c>
      <c r="AT10" s="91">
        <v>12</v>
      </c>
      <c r="AU10" s="93" t="s">
        <v>38</v>
      </c>
    </row>
    <row r="11" spans="1:47" ht="12.75">
      <c r="A11">
        <v>11</v>
      </c>
      <c r="B11" s="16"/>
      <c r="C11" s="16" t="s">
        <v>181</v>
      </c>
      <c r="D11" s="16">
        <v>23</v>
      </c>
      <c r="E11" s="16">
        <v>20</v>
      </c>
      <c r="F11" s="17">
        <f t="shared" si="0"/>
        <v>43</v>
      </c>
      <c r="G11" s="16">
        <v>4</v>
      </c>
      <c r="H11" s="16">
        <v>7</v>
      </c>
      <c r="I11" s="16">
        <v>6</v>
      </c>
      <c r="J11" s="16">
        <v>2</v>
      </c>
      <c r="K11" s="17">
        <f t="shared" si="1"/>
        <v>19</v>
      </c>
      <c r="L11" s="17">
        <f t="shared" si="2"/>
        <v>62</v>
      </c>
      <c r="M11" s="18">
        <v>7</v>
      </c>
      <c r="N11">
        <f t="shared" si="3"/>
        <v>0</v>
      </c>
      <c r="O11">
        <f t="shared" si="4"/>
        <v>0</v>
      </c>
      <c r="P11">
        <f t="shared" si="5"/>
        <v>0</v>
      </c>
      <c r="Q11">
        <f t="shared" si="6"/>
        <v>3</v>
      </c>
      <c r="R11">
        <f t="shared" si="7"/>
        <v>5</v>
      </c>
      <c r="S11">
        <f t="shared" si="8"/>
        <v>3</v>
      </c>
      <c r="T11">
        <f t="shared" si="9"/>
        <v>0</v>
      </c>
      <c r="U11">
        <f t="shared" si="10"/>
        <v>0</v>
      </c>
      <c r="V11">
        <f t="shared" si="11"/>
        <v>0</v>
      </c>
      <c r="X11" s="49">
        <v>8</v>
      </c>
      <c r="Y11" s="49" t="s">
        <v>51</v>
      </c>
      <c r="Z11" s="50" t="s">
        <v>52</v>
      </c>
      <c r="AA11" s="51">
        <f>SUM(P47:P49)</f>
        <v>6</v>
      </c>
      <c r="AB11" s="52">
        <f>SUM(P47:P49)*100/$C$45</f>
        <v>20</v>
      </c>
      <c r="AC11" s="51">
        <v>7</v>
      </c>
      <c r="AD11" s="60" t="s">
        <v>53</v>
      </c>
      <c r="AE11" s="54"/>
      <c r="AF11" s="12"/>
      <c r="AG11" s="55">
        <v>8</v>
      </c>
      <c r="AH11" s="55" t="s">
        <v>51</v>
      </c>
      <c r="AI11" s="56" t="s">
        <v>54</v>
      </c>
      <c r="AJ11" s="57">
        <f>SUM(U45:U49)</f>
        <v>1</v>
      </c>
      <c r="AK11" s="58">
        <f>SUM(U45:U49)*100/$C$45</f>
        <v>3.3333333333333335</v>
      </c>
      <c r="AL11" s="57">
        <v>7</v>
      </c>
      <c r="AM11" s="61" t="s">
        <v>53</v>
      </c>
      <c r="AN11" s="96"/>
      <c r="AO11" s="89">
        <v>8</v>
      </c>
      <c r="AP11" s="89" t="s">
        <v>51</v>
      </c>
      <c r="AQ11" s="90" t="s">
        <v>137</v>
      </c>
      <c r="AR11" s="91">
        <f>SUM(V87:V93)</f>
        <v>2</v>
      </c>
      <c r="AS11" s="92">
        <f>SUM(V87:V93)*100/$C$45</f>
        <v>6.666666666666667</v>
      </c>
      <c r="AT11" s="91">
        <v>7</v>
      </c>
      <c r="AU11" s="94" t="s">
        <v>53</v>
      </c>
    </row>
    <row r="12" spans="1:47" ht="12.75">
      <c r="A12">
        <v>12</v>
      </c>
      <c r="B12" s="16"/>
      <c r="C12" s="16" t="s">
        <v>182</v>
      </c>
      <c r="D12" s="16">
        <v>15</v>
      </c>
      <c r="E12" s="16">
        <v>15</v>
      </c>
      <c r="F12" s="17">
        <f t="shared" si="0"/>
        <v>30</v>
      </c>
      <c r="G12" s="16">
        <v>2</v>
      </c>
      <c r="H12" s="16">
        <v>7</v>
      </c>
      <c r="I12" s="16">
        <v>6</v>
      </c>
      <c r="J12" s="16">
        <v>1</v>
      </c>
      <c r="K12" s="17">
        <f t="shared" si="1"/>
        <v>16</v>
      </c>
      <c r="L12" s="17">
        <f t="shared" si="2"/>
        <v>46</v>
      </c>
      <c r="M12" s="18">
        <v>8</v>
      </c>
      <c r="N12">
        <f t="shared" si="3"/>
        <v>0</v>
      </c>
      <c r="O12">
        <f t="shared" si="4"/>
        <v>1</v>
      </c>
      <c r="P12">
        <f t="shared" si="5"/>
        <v>0</v>
      </c>
      <c r="Q12">
        <f t="shared" si="6"/>
        <v>1</v>
      </c>
      <c r="R12">
        <f t="shared" si="7"/>
        <v>4</v>
      </c>
      <c r="S12">
        <f t="shared" si="8"/>
        <v>6</v>
      </c>
      <c r="T12">
        <f t="shared" si="9"/>
        <v>1</v>
      </c>
      <c r="U12">
        <f t="shared" si="10"/>
        <v>0</v>
      </c>
      <c r="V12">
        <f t="shared" si="11"/>
        <v>0</v>
      </c>
      <c r="X12" s="49">
        <v>9</v>
      </c>
      <c r="Y12" s="49" t="s">
        <v>55</v>
      </c>
      <c r="Z12" s="50" t="s">
        <v>56</v>
      </c>
      <c r="AA12" s="51">
        <f>SUM(P50:P54)</f>
        <v>3</v>
      </c>
      <c r="AB12" s="52">
        <f>SUM(P50:P54)*100/$C$45</f>
        <v>10</v>
      </c>
      <c r="AC12" s="51">
        <v>4</v>
      </c>
      <c r="AD12" s="62" t="s">
        <v>46</v>
      </c>
      <c r="AE12" s="54"/>
      <c r="AF12" s="12"/>
      <c r="AG12" s="55">
        <v>9</v>
      </c>
      <c r="AH12" s="55" t="s">
        <v>55</v>
      </c>
      <c r="AI12" s="56" t="s">
        <v>56</v>
      </c>
      <c r="AJ12" s="57">
        <f>SUM(U50:U54)</f>
        <v>0</v>
      </c>
      <c r="AK12" s="58">
        <f>SUM(U50:U54)*100/$C$45</f>
        <v>0</v>
      </c>
      <c r="AL12" s="57">
        <v>4</v>
      </c>
      <c r="AM12" s="63" t="s">
        <v>46</v>
      </c>
      <c r="AN12" s="96"/>
      <c r="AO12" s="89">
        <v>9</v>
      </c>
      <c r="AP12" s="89" t="s">
        <v>55</v>
      </c>
      <c r="AQ12" s="90" t="s">
        <v>138</v>
      </c>
      <c r="AR12" s="91">
        <f>SUM(V94:V104)</f>
        <v>0</v>
      </c>
      <c r="AS12" s="92">
        <f>SUM(V94:V104)*100/$C$45</f>
        <v>0</v>
      </c>
      <c r="AT12" s="91">
        <v>4</v>
      </c>
      <c r="AU12" s="95" t="s">
        <v>46</v>
      </c>
    </row>
    <row r="13" spans="1:28" ht="12.75">
      <c r="A13">
        <v>13</v>
      </c>
      <c r="B13" s="16"/>
      <c r="C13" s="16" t="s">
        <v>183</v>
      </c>
      <c r="D13" s="16">
        <v>12</v>
      </c>
      <c r="E13" s="16">
        <v>8</v>
      </c>
      <c r="F13" s="17">
        <f t="shared" si="0"/>
        <v>20</v>
      </c>
      <c r="G13" s="16">
        <v>1</v>
      </c>
      <c r="H13" s="16">
        <v>6</v>
      </c>
      <c r="I13" s="16">
        <v>3</v>
      </c>
      <c r="J13" s="16">
        <v>1</v>
      </c>
      <c r="K13" s="17">
        <f t="shared" si="1"/>
        <v>11</v>
      </c>
      <c r="L13" s="17">
        <f t="shared" si="2"/>
        <v>31</v>
      </c>
      <c r="M13" s="18">
        <v>9</v>
      </c>
      <c r="N13">
        <f t="shared" si="3"/>
        <v>0</v>
      </c>
      <c r="O13">
        <f t="shared" si="4"/>
        <v>0</v>
      </c>
      <c r="P13">
        <f t="shared" si="5"/>
        <v>0</v>
      </c>
      <c r="Q13">
        <f t="shared" si="6"/>
        <v>1</v>
      </c>
      <c r="R13">
        <f t="shared" si="7"/>
        <v>8</v>
      </c>
      <c r="S13">
        <f t="shared" si="8"/>
        <v>1</v>
      </c>
      <c r="U13">
        <f t="shared" si="10"/>
        <v>0</v>
      </c>
      <c r="V13">
        <f t="shared" si="11"/>
        <v>0</v>
      </c>
      <c r="AB13" s="64"/>
    </row>
    <row r="14" spans="1:22" ht="12.75">
      <c r="A14">
        <v>14</v>
      </c>
      <c r="B14" s="16"/>
      <c r="C14" s="16" t="s">
        <v>184</v>
      </c>
      <c r="D14" s="16">
        <v>24</v>
      </c>
      <c r="E14" s="16">
        <v>20</v>
      </c>
      <c r="F14" s="17">
        <f t="shared" si="0"/>
        <v>44</v>
      </c>
      <c r="G14" s="16">
        <v>6</v>
      </c>
      <c r="H14" s="16">
        <v>11</v>
      </c>
      <c r="I14" s="16">
        <v>11</v>
      </c>
      <c r="J14" s="16">
        <v>3</v>
      </c>
      <c r="K14" s="17">
        <f t="shared" si="1"/>
        <v>31</v>
      </c>
      <c r="L14" s="17">
        <f t="shared" si="2"/>
        <v>75</v>
      </c>
      <c r="M14" s="18">
        <v>10</v>
      </c>
      <c r="N14">
        <f aca="true" t="shared" si="12" ref="N14:S16">COUNTIF(D$4:D$43,$M14)</f>
        <v>0</v>
      </c>
      <c r="O14">
        <f t="shared" si="12"/>
        <v>0</v>
      </c>
      <c r="P14">
        <f t="shared" si="12"/>
        <v>1</v>
      </c>
      <c r="Q14">
        <f t="shared" si="12"/>
        <v>2</v>
      </c>
      <c r="R14">
        <f t="shared" si="12"/>
        <v>4</v>
      </c>
      <c r="S14">
        <f t="shared" si="12"/>
        <v>3</v>
      </c>
      <c r="U14">
        <f aca="true" t="shared" si="13" ref="U14:U54">COUNTIF(K$4:K$43,$M14)</f>
        <v>0</v>
      </c>
      <c r="V14">
        <f aca="true" t="shared" si="14" ref="V14:V54">COUNTIF(L$4:L$43,$M14)</f>
        <v>0</v>
      </c>
    </row>
    <row r="15" spans="1:22" ht="12.75">
      <c r="A15">
        <v>15</v>
      </c>
      <c r="B15" s="16"/>
      <c r="C15" s="16" t="s">
        <v>185</v>
      </c>
      <c r="D15" s="16">
        <v>23</v>
      </c>
      <c r="E15" s="16">
        <v>22</v>
      </c>
      <c r="F15" s="17">
        <f t="shared" si="0"/>
        <v>45</v>
      </c>
      <c r="G15" s="16">
        <v>5</v>
      </c>
      <c r="H15" s="16">
        <v>9</v>
      </c>
      <c r="I15" s="16">
        <v>7</v>
      </c>
      <c r="J15" s="16">
        <v>3</v>
      </c>
      <c r="K15" s="17">
        <f t="shared" si="1"/>
        <v>24</v>
      </c>
      <c r="L15" s="17">
        <f t="shared" si="2"/>
        <v>69</v>
      </c>
      <c r="M15" s="18">
        <v>11</v>
      </c>
      <c r="N15">
        <f t="shared" si="12"/>
        <v>0</v>
      </c>
      <c r="O15">
        <f t="shared" si="12"/>
        <v>1</v>
      </c>
      <c r="P15">
        <f t="shared" si="12"/>
        <v>0</v>
      </c>
      <c r="Q15">
        <f t="shared" si="12"/>
        <v>0</v>
      </c>
      <c r="R15">
        <f t="shared" si="12"/>
        <v>5</v>
      </c>
      <c r="S15">
        <f t="shared" si="12"/>
        <v>4</v>
      </c>
      <c r="U15">
        <f t="shared" si="13"/>
        <v>1</v>
      </c>
      <c r="V15">
        <f t="shared" si="14"/>
        <v>0</v>
      </c>
    </row>
    <row r="16" spans="1:22" ht="12.75">
      <c r="A16">
        <v>16</v>
      </c>
      <c r="B16" s="16"/>
      <c r="C16" s="16" t="s">
        <v>186</v>
      </c>
      <c r="D16" s="16">
        <v>21</v>
      </c>
      <c r="E16" s="16">
        <v>21</v>
      </c>
      <c r="F16" s="17">
        <f t="shared" si="0"/>
        <v>42</v>
      </c>
      <c r="G16" s="16">
        <v>8</v>
      </c>
      <c r="H16" s="16">
        <v>6</v>
      </c>
      <c r="I16" s="16">
        <v>8</v>
      </c>
      <c r="J16" s="16">
        <v>3</v>
      </c>
      <c r="K16" s="17">
        <f t="shared" si="1"/>
        <v>25</v>
      </c>
      <c r="L16" s="17">
        <f t="shared" si="2"/>
        <v>67</v>
      </c>
      <c r="M16" s="18">
        <v>12</v>
      </c>
      <c r="N16">
        <f t="shared" si="12"/>
        <v>1</v>
      </c>
      <c r="O16">
        <f t="shared" si="12"/>
        <v>1</v>
      </c>
      <c r="P16">
        <f t="shared" si="12"/>
        <v>0</v>
      </c>
      <c r="Q16">
        <f t="shared" si="12"/>
        <v>0</v>
      </c>
      <c r="R16">
        <f t="shared" si="12"/>
        <v>0</v>
      </c>
      <c r="S16">
        <f t="shared" si="12"/>
        <v>1</v>
      </c>
      <c r="U16">
        <f t="shared" si="13"/>
        <v>2</v>
      </c>
      <c r="V16">
        <f t="shared" si="14"/>
        <v>0</v>
      </c>
    </row>
    <row r="17" spans="1:22" ht="12.75">
      <c r="A17">
        <v>17</v>
      </c>
      <c r="B17" s="16"/>
      <c r="C17" s="16" t="s">
        <v>187</v>
      </c>
      <c r="D17" s="16">
        <v>19</v>
      </c>
      <c r="E17" s="16">
        <v>14</v>
      </c>
      <c r="F17" s="17">
        <f t="shared" si="0"/>
        <v>33</v>
      </c>
      <c r="G17" s="16">
        <v>10</v>
      </c>
      <c r="H17" s="16">
        <v>11</v>
      </c>
      <c r="I17" s="16">
        <v>5</v>
      </c>
      <c r="J17" s="16">
        <v>1</v>
      </c>
      <c r="K17" s="17">
        <f t="shared" si="1"/>
        <v>27</v>
      </c>
      <c r="L17" s="17">
        <f t="shared" si="2"/>
        <v>60</v>
      </c>
      <c r="M17" s="18">
        <v>13</v>
      </c>
      <c r="N17">
        <f aca="true" t="shared" si="15" ref="N17:Q19">COUNTIF(D$4:D$43,$M17)</f>
        <v>0</v>
      </c>
      <c r="O17">
        <f t="shared" si="15"/>
        <v>4</v>
      </c>
      <c r="P17">
        <f t="shared" si="15"/>
        <v>0</v>
      </c>
      <c r="Q17">
        <f t="shared" si="15"/>
        <v>1</v>
      </c>
      <c r="S17">
        <f>COUNTIF(I$4:I$43,$M17)</f>
        <v>0</v>
      </c>
      <c r="U17">
        <f t="shared" si="13"/>
        <v>0</v>
      </c>
      <c r="V17">
        <f t="shared" si="14"/>
        <v>0</v>
      </c>
    </row>
    <row r="18" spans="1:22" ht="12.75">
      <c r="A18">
        <v>18</v>
      </c>
      <c r="B18" s="16"/>
      <c r="C18" s="16" t="s">
        <v>188</v>
      </c>
      <c r="D18" s="16">
        <v>16</v>
      </c>
      <c r="E18" s="16">
        <v>14</v>
      </c>
      <c r="F18" s="17">
        <f t="shared" si="0"/>
        <v>30</v>
      </c>
      <c r="G18" s="16">
        <v>1</v>
      </c>
      <c r="H18" s="16">
        <v>7</v>
      </c>
      <c r="I18" s="16">
        <v>4</v>
      </c>
      <c r="J18" s="16">
        <v>0</v>
      </c>
      <c r="K18" s="17">
        <f t="shared" si="1"/>
        <v>12</v>
      </c>
      <c r="L18" s="17">
        <f t="shared" si="2"/>
        <v>42</v>
      </c>
      <c r="M18" s="18">
        <v>14</v>
      </c>
      <c r="N18">
        <f t="shared" si="15"/>
        <v>1</v>
      </c>
      <c r="O18">
        <f t="shared" si="15"/>
        <v>2</v>
      </c>
      <c r="P18">
        <f t="shared" si="15"/>
        <v>0</v>
      </c>
      <c r="Q18">
        <f t="shared" si="15"/>
        <v>2</v>
      </c>
      <c r="S18">
        <f>COUNTIF(I$4:I$43,$M18)</f>
        <v>0</v>
      </c>
      <c r="U18">
        <f t="shared" si="13"/>
        <v>0</v>
      </c>
      <c r="V18">
        <f t="shared" si="14"/>
        <v>0</v>
      </c>
    </row>
    <row r="19" spans="1:31" ht="12.75">
      <c r="A19">
        <v>19</v>
      </c>
      <c r="B19" s="16"/>
      <c r="C19" s="16" t="s">
        <v>189</v>
      </c>
      <c r="D19" s="16">
        <v>23</v>
      </c>
      <c r="E19" s="16">
        <v>18</v>
      </c>
      <c r="F19" s="17">
        <f t="shared" si="0"/>
        <v>41</v>
      </c>
      <c r="G19" s="16">
        <v>9</v>
      </c>
      <c r="H19" s="16">
        <v>8</v>
      </c>
      <c r="I19" s="16">
        <v>11</v>
      </c>
      <c r="J19" s="16">
        <v>6</v>
      </c>
      <c r="K19" s="17">
        <f t="shared" si="1"/>
        <v>34</v>
      </c>
      <c r="L19" s="17">
        <f t="shared" si="2"/>
        <v>75</v>
      </c>
      <c r="M19" s="18">
        <v>15</v>
      </c>
      <c r="N19">
        <f t="shared" si="15"/>
        <v>1</v>
      </c>
      <c r="O19">
        <f t="shared" si="15"/>
        <v>2</v>
      </c>
      <c r="P19">
        <f t="shared" si="15"/>
        <v>0</v>
      </c>
      <c r="Q19">
        <f t="shared" si="15"/>
        <v>0</v>
      </c>
      <c r="S19">
        <f>COUNTIF(I$4:I$43,$M19)</f>
        <v>0</v>
      </c>
      <c r="U19">
        <f t="shared" si="13"/>
        <v>0</v>
      </c>
      <c r="V19">
        <f t="shared" si="14"/>
        <v>0</v>
      </c>
      <c r="X19" s="65"/>
      <c r="Y19" s="65"/>
      <c r="Z19" s="65"/>
      <c r="AA19" s="65"/>
      <c r="AB19" s="65"/>
      <c r="AC19" s="65"/>
      <c r="AD19" s="8"/>
      <c r="AE19" s="8"/>
    </row>
    <row r="20" spans="1:31" ht="12.75">
      <c r="A20">
        <v>20</v>
      </c>
      <c r="B20" s="16"/>
      <c r="C20" s="16" t="s">
        <v>190</v>
      </c>
      <c r="D20" s="16">
        <v>21</v>
      </c>
      <c r="E20" s="16">
        <v>17</v>
      </c>
      <c r="F20" s="17">
        <f t="shared" si="0"/>
        <v>38</v>
      </c>
      <c r="G20" s="16">
        <v>3</v>
      </c>
      <c r="H20" s="16">
        <v>7</v>
      </c>
      <c r="I20" s="16">
        <v>3</v>
      </c>
      <c r="J20" s="16">
        <v>3</v>
      </c>
      <c r="K20" s="17">
        <f t="shared" si="1"/>
        <v>16</v>
      </c>
      <c r="L20" s="17">
        <f t="shared" si="2"/>
        <v>54</v>
      </c>
      <c r="M20" s="18">
        <v>16</v>
      </c>
      <c r="N20">
        <f aca="true" t="shared" si="16" ref="N20:N33">COUNTIF(D$4:D$43,$M20)</f>
        <v>1</v>
      </c>
      <c r="O20">
        <f aca="true" t="shared" si="17" ref="O20:O33">COUNTIF(E$4:E$43,$M20)</f>
        <v>0</v>
      </c>
      <c r="P20">
        <f aca="true" t="shared" si="18" ref="P20:P29">COUNTIF(F$4:F$43,$M20)</f>
        <v>0</v>
      </c>
      <c r="U20">
        <f t="shared" si="13"/>
        <v>3</v>
      </c>
      <c r="V20">
        <f t="shared" si="14"/>
        <v>0</v>
      </c>
      <c r="X20" s="15"/>
      <c r="Y20" s="15"/>
      <c r="Z20" s="15"/>
      <c r="AA20" s="15"/>
      <c r="AB20" s="15"/>
      <c r="AC20" s="66"/>
      <c r="AD20" s="8"/>
      <c r="AE20" s="8"/>
    </row>
    <row r="21" spans="1:31" ht="12.75">
      <c r="A21">
        <v>21</v>
      </c>
      <c r="B21" s="16"/>
      <c r="C21" s="16" t="s">
        <v>191</v>
      </c>
      <c r="D21" s="16">
        <v>25</v>
      </c>
      <c r="E21" s="16">
        <v>18</v>
      </c>
      <c r="F21" s="17">
        <f t="shared" si="0"/>
        <v>43</v>
      </c>
      <c r="G21" s="16">
        <v>4</v>
      </c>
      <c r="H21" s="16">
        <v>9</v>
      </c>
      <c r="I21" s="16">
        <v>6</v>
      </c>
      <c r="J21" s="16">
        <v>3</v>
      </c>
      <c r="K21" s="17">
        <f t="shared" si="1"/>
        <v>22</v>
      </c>
      <c r="L21" s="17">
        <f t="shared" si="2"/>
        <v>65</v>
      </c>
      <c r="M21" s="18">
        <v>17</v>
      </c>
      <c r="N21">
        <f t="shared" si="16"/>
        <v>2</v>
      </c>
      <c r="O21">
        <f t="shared" si="17"/>
        <v>3</v>
      </c>
      <c r="P21">
        <f t="shared" si="18"/>
        <v>0</v>
      </c>
      <c r="U21">
        <f t="shared" si="13"/>
        <v>2</v>
      </c>
      <c r="V21">
        <f t="shared" si="14"/>
        <v>0</v>
      </c>
      <c r="X21" s="67"/>
      <c r="Y21" s="67"/>
      <c r="Z21" s="68"/>
      <c r="AA21" s="8"/>
      <c r="AB21" s="69"/>
      <c r="AC21" s="8"/>
      <c r="AD21" s="8"/>
      <c r="AE21" s="8"/>
    </row>
    <row r="22" spans="1:31" ht="12.75">
      <c r="A22">
        <v>22</v>
      </c>
      <c r="B22" s="16"/>
      <c r="C22" s="16" t="s">
        <v>192</v>
      </c>
      <c r="D22" s="16">
        <v>18</v>
      </c>
      <c r="E22" s="16">
        <v>20</v>
      </c>
      <c r="F22" s="17">
        <f t="shared" si="0"/>
        <v>38</v>
      </c>
      <c r="G22" s="16">
        <v>4</v>
      </c>
      <c r="H22" s="16">
        <v>9</v>
      </c>
      <c r="I22" s="16">
        <v>8</v>
      </c>
      <c r="J22" s="16">
        <v>3</v>
      </c>
      <c r="K22" s="17">
        <f t="shared" si="1"/>
        <v>24</v>
      </c>
      <c r="L22" s="17">
        <f t="shared" si="2"/>
        <v>62</v>
      </c>
      <c r="M22" s="18">
        <v>18</v>
      </c>
      <c r="N22">
        <f t="shared" si="16"/>
        <v>1</v>
      </c>
      <c r="O22">
        <f t="shared" si="17"/>
        <v>4</v>
      </c>
      <c r="P22">
        <f t="shared" si="18"/>
        <v>0</v>
      </c>
      <c r="U22">
        <f t="shared" si="13"/>
        <v>1</v>
      </c>
      <c r="V22">
        <f t="shared" si="14"/>
        <v>0</v>
      </c>
      <c r="X22" s="67"/>
      <c r="Y22" s="67"/>
      <c r="Z22" s="68"/>
      <c r="AA22" s="8"/>
      <c r="AB22" s="69"/>
      <c r="AC22" s="8"/>
      <c r="AD22" s="8"/>
      <c r="AE22" s="8"/>
    </row>
    <row r="23" spans="1:31" ht="12.75">
      <c r="A23">
        <v>23</v>
      </c>
      <c r="B23" s="16"/>
      <c r="C23" s="16" t="s">
        <v>193</v>
      </c>
      <c r="D23" s="16">
        <v>17</v>
      </c>
      <c r="E23" s="16">
        <v>13</v>
      </c>
      <c r="F23" s="17">
        <f t="shared" si="0"/>
        <v>30</v>
      </c>
      <c r="G23" s="16">
        <v>3</v>
      </c>
      <c r="H23" s="16">
        <v>6</v>
      </c>
      <c r="I23" s="16">
        <v>7</v>
      </c>
      <c r="J23" s="16">
        <v>1</v>
      </c>
      <c r="K23" s="17">
        <f t="shared" si="1"/>
        <v>17</v>
      </c>
      <c r="L23" s="17">
        <f t="shared" si="2"/>
        <v>47</v>
      </c>
      <c r="M23" s="18">
        <v>19</v>
      </c>
      <c r="N23">
        <f t="shared" si="16"/>
        <v>2</v>
      </c>
      <c r="O23">
        <f t="shared" si="17"/>
        <v>1</v>
      </c>
      <c r="P23">
        <f t="shared" si="18"/>
        <v>0</v>
      </c>
      <c r="U23">
        <f t="shared" si="13"/>
        <v>1</v>
      </c>
      <c r="V23">
        <f t="shared" si="14"/>
        <v>0</v>
      </c>
      <c r="X23" s="67"/>
      <c r="Y23" s="67"/>
      <c r="Z23" s="68"/>
      <c r="AA23" s="8"/>
      <c r="AB23" s="69"/>
      <c r="AC23" s="8"/>
      <c r="AD23" s="8"/>
      <c r="AE23" s="8"/>
    </row>
    <row r="24" spans="1:31" ht="12.75">
      <c r="A24">
        <v>24</v>
      </c>
      <c r="B24" s="16"/>
      <c r="C24" s="16" t="s">
        <v>194</v>
      </c>
      <c r="D24" s="16">
        <v>24</v>
      </c>
      <c r="E24" s="16">
        <v>22</v>
      </c>
      <c r="F24" s="17">
        <f t="shared" si="0"/>
        <v>46</v>
      </c>
      <c r="G24" s="16">
        <v>10</v>
      </c>
      <c r="H24" s="16">
        <v>11</v>
      </c>
      <c r="I24" s="16">
        <v>8</v>
      </c>
      <c r="J24" s="16">
        <v>5</v>
      </c>
      <c r="K24" s="17">
        <f t="shared" si="1"/>
        <v>34</v>
      </c>
      <c r="L24" s="17">
        <f t="shared" si="2"/>
        <v>80</v>
      </c>
      <c r="M24" s="18">
        <v>20</v>
      </c>
      <c r="N24">
        <f t="shared" si="16"/>
        <v>1</v>
      </c>
      <c r="O24">
        <f t="shared" si="17"/>
        <v>3</v>
      </c>
      <c r="P24">
        <f t="shared" si="18"/>
        <v>1</v>
      </c>
      <c r="U24">
        <f t="shared" si="13"/>
        <v>2</v>
      </c>
      <c r="V24">
        <f t="shared" si="14"/>
        <v>0</v>
      </c>
      <c r="X24" s="67"/>
      <c r="Y24" s="67"/>
      <c r="Z24" s="68"/>
      <c r="AA24" s="8"/>
      <c r="AB24" s="69"/>
      <c r="AC24" s="8"/>
      <c r="AD24" s="8"/>
      <c r="AE24" s="8"/>
    </row>
    <row r="25" spans="1:31" ht="12.75">
      <c r="A25">
        <v>25</v>
      </c>
      <c r="B25" s="16"/>
      <c r="C25" s="16" t="s">
        <v>195</v>
      </c>
      <c r="D25" s="16">
        <v>22</v>
      </c>
      <c r="E25" s="16">
        <v>13</v>
      </c>
      <c r="F25" s="17">
        <f t="shared" si="0"/>
        <v>35</v>
      </c>
      <c r="G25" s="16">
        <v>4</v>
      </c>
      <c r="H25" s="16">
        <v>8</v>
      </c>
      <c r="I25" s="16">
        <v>5</v>
      </c>
      <c r="J25" s="16">
        <v>3</v>
      </c>
      <c r="K25" s="17">
        <f t="shared" si="1"/>
        <v>20</v>
      </c>
      <c r="L25" s="17">
        <f t="shared" si="2"/>
        <v>55</v>
      </c>
      <c r="M25" s="18">
        <v>21</v>
      </c>
      <c r="N25">
        <f t="shared" si="16"/>
        <v>4</v>
      </c>
      <c r="O25">
        <f t="shared" si="17"/>
        <v>2</v>
      </c>
      <c r="P25">
        <f t="shared" si="18"/>
        <v>0</v>
      </c>
      <c r="U25">
        <f t="shared" si="13"/>
        <v>0</v>
      </c>
      <c r="V25">
        <f t="shared" si="14"/>
        <v>0</v>
      </c>
      <c r="X25" s="67"/>
      <c r="Y25" s="67"/>
      <c r="Z25" s="68"/>
      <c r="AA25" s="8"/>
      <c r="AB25" s="69"/>
      <c r="AC25" s="8"/>
      <c r="AD25" s="8"/>
      <c r="AE25" s="8"/>
    </row>
    <row r="26" spans="1:31" ht="12.75">
      <c r="A26">
        <v>26</v>
      </c>
      <c r="B26" s="16"/>
      <c r="C26" s="16" t="s">
        <v>196</v>
      </c>
      <c r="D26" s="16">
        <v>23</v>
      </c>
      <c r="E26" s="16">
        <v>18</v>
      </c>
      <c r="F26" s="17">
        <f t="shared" si="0"/>
        <v>41</v>
      </c>
      <c r="G26" s="16">
        <v>14</v>
      </c>
      <c r="H26" s="16">
        <v>10</v>
      </c>
      <c r="I26" s="16">
        <v>12</v>
      </c>
      <c r="J26" s="16">
        <v>8</v>
      </c>
      <c r="K26" s="17">
        <f t="shared" si="1"/>
        <v>44</v>
      </c>
      <c r="L26" s="17">
        <f t="shared" si="2"/>
        <v>85</v>
      </c>
      <c r="M26" s="18">
        <v>22</v>
      </c>
      <c r="N26">
        <f t="shared" si="16"/>
        <v>1</v>
      </c>
      <c r="O26">
        <f t="shared" si="17"/>
        <v>5</v>
      </c>
      <c r="P26">
        <f t="shared" si="18"/>
        <v>0</v>
      </c>
      <c r="U26">
        <f t="shared" si="13"/>
        <v>3</v>
      </c>
      <c r="V26">
        <f t="shared" si="14"/>
        <v>1</v>
      </c>
      <c r="X26" s="67"/>
      <c r="Y26" s="67"/>
      <c r="Z26" s="68"/>
      <c r="AA26" s="8"/>
      <c r="AB26" s="69"/>
      <c r="AC26" s="8"/>
      <c r="AD26" s="8"/>
      <c r="AE26" s="8"/>
    </row>
    <row r="27" spans="1:31" ht="12.75">
      <c r="A27">
        <v>27</v>
      </c>
      <c r="B27" s="16"/>
      <c r="C27" s="16" t="s">
        <v>197</v>
      </c>
      <c r="D27" s="16">
        <v>19</v>
      </c>
      <c r="E27" s="16">
        <v>12</v>
      </c>
      <c r="F27" s="17">
        <f t="shared" si="0"/>
        <v>31</v>
      </c>
      <c r="G27" s="16">
        <v>3</v>
      </c>
      <c r="H27" s="16">
        <v>9</v>
      </c>
      <c r="I27" s="16">
        <v>6</v>
      </c>
      <c r="J27" s="16">
        <v>2</v>
      </c>
      <c r="K27" s="17">
        <f t="shared" si="1"/>
        <v>20</v>
      </c>
      <c r="L27" s="17">
        <f t="shared" si="2"/>
        <v>51</v>
      </c>
      <c r="M27" s="18">
        <v>23</v>
      </c>
      <c r="N27">
        <f t="shared" si="16"/>
        <v>7</v>
      </c>
      <c r="O27">
        <f t="shared" si="17"/>
        <v>0</v>
      </c>
      <c r="P27">
        <f t="shared" si="18"/>
        <v>0</v>
      </c>
      <c r="U27">
        <f t="shared" si="13"/>
        <v>0</v>
      </c>
      <c r="V27">
        <f t="shared" si="14"/>
        <v>0</v>
      </c>
      <c r="X27" s="67"/>
      <c r="Y27" s="67"/>
      <c r="Z27" s="68"/>
      <c r="AA27" s="8"/>
      <c r="AB27" s="69"/>
      <c r="AC27" s="8"/>
      <c r="AD27" s="8"/>
      <c r="AE27" s="8"/>
    </row>
    <row r="28" spans="1:31" ht="12.75">
      <c r="A28">
        <v>28</v>
      </c>
      <c r="B28" s="16"/>
      <c r="C28" s="16" t="s">
        <v>198</v>
      </c>
      <c r="D28" s="16">
        <v>14</v>
      </c>
      <c r="E28" s="16">
        <v>13</v>
      </c>
      <c r="F28" s="17">
        <f t="shared" si="0"/>
        <v>27</v>
      </c>
      <c r="G28" s="99">
        <v>6</v>
      </c>
      <c r="H28" s="16">
        <v>9</v>
      </c>
      <c r="I28" s="16">
        <v>8</v>
      </c>
      <c r="J28" s="16">
        <v>3</v>
      </c>
      <c r="K28" s="17">
        <f t="shared" si="1"/>
        <v>26</v>
      </c>
      <c r="L28" s="17">
        <f t="shared" si="2"/>
        <v>53</v>
      </c>
      <c r="M28" s="18">
        <v>24</v>
      </c>
      <c r="N28">
        <f t="shared" si="16"/>
        <v>5</v>
      </c>
      <c r="O28">
        <f t="shared" si="17"/>
        <v>0</v>
      </c>
      <c r="P28">
        <f t="shared" si="18"/>
        <v>0</v>
      </c>
      <c r="U28">
        <f t="shared" si="13"/>
        <v>2</v>
      </c>
      <c r="V28">
        <f t="shared" si="14"/>
        <v>0</v>
      </c>
      <c r="X28" s="67"/>
      <c r="Y28" s="67"/>
      <c r="Z28" s="68"/>
      <c r="AA28" s="8"/>
      <c r="AB28" s="69"/>
      <c r="AC28" s="8"/>
      <c r="AD28" s="8"/>
      <c r="AE28" s="8"/>
    </row>
    <row r="29" spans="1:31" ht="12.75">
      <c r="A29">
        <v>29</v>
      </c>
      <c r="B29" s="16"/>
      <c r="C29" s="16" t="s">
        <v>199</v>
      </c>
      <c r="D29" s="16">
        <v>23</v>
      </c>
      <c r="E29" s="16">
        <v>15</v>
      </c>
      <c r="F29" s="17">
        <f t="shared" si="0"/>
        <v>38</v>
      </c>
      <c r="G29" s="16">
        <v>7</v>
      </c>
      <c r="H29" s="16">
        <v>10</v>
      </c>
      <c r="I29" s="16">
        <v>9</v>
      </c>
      <c r="J29" s="16">
        <v>3</v>
      </c>
      <c r="K29" s="17">
        <f t="shared" si="1"/>
        <v>29</v>
      </c>
      <c r="L29" s="17">
        <f t="shared" si="2"/>
        <v>67</v>
      </c>
      <c r="M29" s="18">
        <v>25</v>
      </c>
      <c r="N29">
        <f t="shared" si="16"/>
        <v>2</v>
      </c>
      <c r="O29">
        <f t="shared" si="17"/>
        <v>0</v>
      </c>
      <c r="P29">
        <f t="shared" si="18"/>
        <v>0</v>
      </c>
      <c r="U29">
        <f t="shared" si="13"/>
        <v>1</v>
      </c>
      <c r="V29">
        <f t="shared" si="14"/>
        <v>0</v>
      </c>
      <c r="X29" s="67"/>
      <c r="Y29" s="67"/>
      <c r="Z29" s="68"/>
      <c r="AA29" s="8"/>
      <c r="AB29" s="69"/>
      <c r="AC29" s="8"/>
      <c r="AD29" s="8"/>
      <c r="AE29" s="8"/>
    </row>
    <row r="30" spans="1:31" ht="12.75">
      <c r="A30">
        <v>30</v>
      </c>
      <c r="B30" s="16"/>
      <c r="C30" s="16" t="s">
        <v>200</v>
      </c>
      <c r="D30" s="16">
        <v>5</v>
      </c>
      <c r="E30" s="16">
        <v>5</v>
      </c>
      <c r="F30" s="17">
        <f t="shared" si="0"/>
        <v>10</v>
      </c>
      <c r="G30" s="16">
        <v>2</v>
      </c>
      <c r="H30" s="16">
        <v>4</v>
      </c>
      <c r="I30" s="16">
        <v>4</v>
      </c>
      <c r="J30" s="16">
        <v>2</v>
      </c>
      <c r="K30" s="17">
        <f t="shared" si="1"/>
        <v>12</v>
      </c>
      <c r="L30" s="17">
        <f t="shared" si="2"/>
        <v>22</v>
      </c>
      <c r="M30" s="18">
        <v>26</v>
      </c>
      <c r="N30">
        <f t="shared" si="16"/>
        <v>0</v>
      </c>
      <c r="O30">
        <f t="shared" si="17"/>
        <v>0</v>
      </c>
      <c r="P30">
        <f aca="true" t="shared" si="19" ref="P30:P54">COUNTIF(F$4:F$43,$M30)</f>
        <v>0</v>
      </c>
      <c r="U30">
        <f t="shared" si="13"/>
        <v>1</v>
      </c>
      <c r="V30">
        <f t="shared" si="14"/>
        <v>0</v>
      </c>
      <c r="X30" s="8"/>
      <c r="Y30" s="8"/>
      <c r="Z30" s="8"/>
      <c r="AA30" s="8"/>
      <c r="AB30" s="70"/>
      <c r="AC30" s="8"/>
      <c r="AD30" s="8"/>
      <c r="AE30" s="8"/>
    </row>
    <row r="31" spans="1:22" ht="12.75">
      <c r="A31">
        <v>31</v>
      </c>
      <c r="B31" s="16"/>
      <c r="C31" s="16" t="s">
        <v>201</v>
      </c>
      <c r="D31" s="16">
        <v>21</v>
      </c>
      <c r="E31" s="16">
        <v>11</v>
      </c>
      <c r="F31" s="17">
        <f t="shared" si="0"/>
        <v>32</v>
      </c>
      <c r="G31" s="16">
        <v>4</v>
      </c>
      <c r="H31" s="16">
        <v>11</v>
      </c>
      <c r="I31" s="16">
        <v>10</v>
      </c>
      <c r="J31" s="16">
        <v>2</v>
      </c>
      <c r="K31" s="17">
        <f t="shared" si="1"/>
        <v>27</v>
      </c>
      <c r="L31" s="17">
        <f t="shared" si="2"/>
        <v>59</v>
      </c>
      <c r="M31" s="18">
        <v>27</v>
      </c>
      <c r="N31">
        <f t="shared" si="16"/>
        <v>0</v>
      </c>
      <c r="O31">
        <f t="shared" si="17"/>
        <v>0</v>
      </c>
      <c r="P31">
        <f t="shared" si="19"/>
        <v>1</v>
      </c>
      <c r="U31">
        <f t="shared" si="13"/>
        <v>2</v>
      </c>
      <c r="V31">
        <f t="shared" si="14"/>
        <v>0</v>
      </c>
    </row>
    <row r="32" spans="1:22" ht="12.75">
      <c r="A32">
        <v>32</v>
      </c>
      <c r="B32" s="16"/>
      <c r="C32" s="16" t="s">
        <v>202</v>
      </c>
      <c r="D32" s="16">
        <v>25</v>
      </c>
      <c r="E32" s="16">
        <v>21</v>
      </c>
      <c r="F32" s="17">
        <f t="shared" si="0"/>
        <v>46</v>
      </c>
      <c r="G32" s="16">
        <v>14</v>
      </c>
      <c r="H32" s="16">
        <v>11</v>
      </c>
      <c r="I32" s="16">
        <v>10</v>
      </c>
      <c r="J32" s="16">
        <v>2</v>
      </c>
      <c r="K32" s="17">
        <f t="shared" si="1"/>
        <v>37</v>
      </c>
      <c r="L32" s="17">
        <f t="shared" si="2"/>
        <v>83</v>
      </c>
      <c r="M32" s="18">
        <v>28</v>
      </c>
      <c r="N32">
        <f t="shared" si="16"/>
        <v>0</v>
      </c>
      <c r="O32">
        <f t="shared" si="17"/>
        <v>0</v>
      </c>
      <c r="P32">
        <f t="shared" si="19"/>
        <v>0</v>
      </c>
      <c r="U32">
        <f t="shared" si="13"/>
        <v>0</v>
      </c>
      <c r="V32">
        <f t="shared" si="14"/>
        <v>0</v>
      </c>
    </row>
    <row r="33" spans="1:22" ht="12.75">
      <c r="A33">
        <v>33</v>
      </c>
      <c r="B33" s="16"/>
      <c r="C33" s="16" t="s">
        <v>203</v>
      </c>
      <c r="D33" s="16">
        <v>24</v>
      </c>
      <c r="E33" s="16">
        <v>18</v>
      </c>
      <c r="F33" s="17">
        <f t="shared" si="0"/>
        <v>42</v>
      </c>
      <c r="G33" s="16">
        <v>7</v>
      </c>
      <c r="H33" s="16">
        <v>9</v>
      </c>
      <c r="I33" s="16">
        <v>10</v>
      </c>
      <c r="J33" s="16">
        <v>3</v>
      </c>
      <c r="K33" s="17">
        <f t="shared" si="1"/>
        <v>29</v>
      </c>
      <c r="L33" s="17">
        <f t="shared" si="2"/>
        <v>71</v>
      </c>
      <c r="M33" s="18">
        <v>29</v>
      </c>
      <c r="N33">
        <f t="shared" si="16"/>
        <v>0</v>
      </c>
      <c r="O33">
        <f t="shared" si="17"/>
        <v>0</v>
      </c>
      <c r="P33">
        <f t="shared" si="19"/>
        <v>0</v>
      </c>
      <c r="U33">
        <f t="shared" si="13"/>
        <v>2</v>
      </c>
      <c r="V33">
        <f t="shared" si="14"/>
        <v>0</v>
      </c>
    </row>
    <row r="34" spans="1:22" ht="12.75">
      <c r="A34">
        <v>34</v>
      </c>
      <c r="B34" s="16"/>
      <c r="C34" s="16"/>
      <c r="D34" s="16"/>
      <c r="E34" s="16"/>
      <c r="F34" s="17">
        <f t="shared" si="0"/>
      </c>
      <c r="G34" s="16"/>
      <c r="H34" s="16"/>
      <c r="I34" s="16"/>
      <c r="J34" s="16"/>
      <c r="K34" s="17">
        <f t="shared" si="1"/>
      </c>
      <c r="L34" s="17">
        <f t="shared" si="2"/>
      </c>
      <c r="M34" s="18">
        <v>30</v>
      </c>
      <c r="P34">
        <f t="shared" si="19"/>
        <v>4</v>
      </c>
      <c r="U34">
        <f t="shared" si="13"/>
        <v>0</v>
      </c>
      <c r="V34">
        <f t="shared" si="14"/>
        <v>0</v>
      </c>
    </row>
    <row r="35" spans="1:22" ht="12.75">
      <c r="A35">
        <v>35</v>
      </c>
      <c r="B35" s="16"/>
      <c r="C35" s="16"/>
      <c r="D35" s="16"/>
      <c r="E35" s="16"/>
      <c r="F35" s="17">
        <f t="shared" si="0"/>
      </c>
      <c r="G35" s="16"/>
      <c r="H35" s="16"/>
      <c r="I35" s="16"/>
      <c r="J35" s="16"/>
      <c r="K35" s="17">
        <f t="shared" si="1"/>
      </c>
      <c r="L35" s="17">
        <f t="shared" si="2"/>
      </c>
      <c r="M35" s="18">
        <v>31</v>
      </c>
      <c r="P35">
        <f t="shared" si="19"/>
        <v>1</v>
      </c>
      <c r="U35">
        <f t="shared" si="13"/>
        <v>2</v>
      </c>
      <c r="V35">
        <f t="shared" si="14"/>
        <v>1</v>
      </c>
    </row>
    <row r="36" spans="1:22" ht="12.75">
      <c r="A36">
        <v>36</v>
      </c>
      <c r="B36" s="16"/>
      <c r="C36" s="16"/>
      <c r="D36" s="16"/>
      <c r="E36" s="16"/>
      <c r="F36" s="17">
        <f t="shared" si="0"/>
      </c>
      <c r="G36" s="16"/>
      <c r="H36" s="16"/>
      <c r="I36" s="16"/>
      <c r="J36" s="16"/>
      <c r="K36" s="17">
        <f t="shared" si="1"/>
      </c>
      <c r="L36" s="17">
        <f t="shared" si="2"/>
      </c>
      <c r="M36" s="18">
        <v>32</v>
      </c>
      <c r="P36">
        <f t="shared" si="19"/>
        <v>1</v>
      </c>
      <c r="U36">
        <f t="shared" si="13"/>
        <v>0</v>
      </c>
      <c r="V36">
        <f t="shared" si="14"/>
        <v>0</v>
      </c>
    </row>
    <row r="37" spans="1:22" ht="12.75">
      <c r="A37">
        <v>37</v>
      </c>
      <c r="B37" s="16"/>
      <c r="C37" s="16"/>
      <c r="D37" s="16"/>
      <c r="E37" s="16"/>
      <c r="F37" s="17">
        <f t="shared" si="0"/>
      </c>
      <c r="G37" s="16"/>
      <c r="H37" s="16"/>
      <c r="I37" s="16"/>
      <c r="J37" s="16"/>
      <c r="K37" s="17">
        <f t="shared" si="1"/>
      </c>
      <c r="L37" s="17">
        <f t="shared" si="2"/>
      </c>
      <c r="M37" s="18">
        <v>33</v>
      </c>
      <c r="P37">
        <f t="shared" si="19"/>
        <v>1</v>
      </c>
      <c r="U37">
        <f t="shared" si="13"/>
        <v>0</v>
      </c>
      <c r="V37">
        <f t="shared" si="14"/>
        <v>0</v>
      </c>
    </row>
    <row r="38" spans="1:22" ht="12.75">
      <c r="A38">
        <v>38</v>
      </c>
      <c r="B38" s="16"/>
      <c r="C38" s="16"/>
      <c r="D38" s="16"/>
      <c r="E38" s="16"/>
      <c r="F38" s="17">
        <f t="shared" si="0"/>
      </c>
      <c r="G38" s="16"/>
      <c r="H38" s="16"/>
      <c r="I38" s="16"/>
      <c r="J38" s="16"/>
      <c r="K38" s="17">
        <f t="shared" si="1"/>
      </c>
      <c r="L38" s="17">
        <f t="shared" si="2"/>
      </c>
      <c r="M38" s="18">
        <v>34</v>
      </c>
      <c r="P38">
        <f t="shared" si="19"/>
        <v>0</v>
      </c>
      <c r="U38">
        <f t="shared" si="13"/>
        <v>2</v>
      </c>
      <c r="V38">
        <f t="shared" si="14"/>
        <v>0</v>
      </c>
    </row>
    <row r="39" spans="1:22" ht="12.75">
      <c r="A39">
        <v>39</v>
      </c>
      <c r="B39" s="16"/>
      <c r="C39" s="16"/>
      <c r="D39" s="16"/>
      <c r="E39" s="16"/>
      <c r="F39" s="17">
        <f t="shared" si="0"/>
      </c>
      <c r="G39" s="16"/>
      <c r="H39" s="16"/>
      <c r="I39" s="16"/>
      <c r="J39" s="16"/>
      <c r="K39" s="17">
        <f t="shared" si="1"/>
      </c>
      <c r="L39" s="17">
        <f t="shared" si="2"/>
      </c>
      <c r="M39" s="18">
        <v>35</v>
      </c>
      <c r="P39">
        <f t="shared" si="19"/>
        <v>1</v>
      </c>
      <c r="U39">
        <f t="shared" si="13"/>
        <v>0</v>
      </c>
      <c r="V39">
        <f t="shared" si="14"/>
        <v>0</v>
      </c>
    </row>
    <row r="40" spans="1:22" ht="12.75">
      <c r="A40">
        <v>40</v>
      </c>
      <c r="B40" s="16"/>
      <c r="C40" s="16"/>
      <c r="D40" s="16"/>
      <c r="E40" s="16"/>
      <c r="F40" s="17">
        <f t="shared" si="0"/>
      </c>
      <c r="G40" s="16"/>
      <c r="H40" s="16"/>
      <c r="I40" s="16"/>
      <c r="J40" s="16"/>
      <c r="K40" s="17">
        <f t="shared" si="1"/>
      </c>
      <c r="L40" s="17">
        <f t="shared" si="2"/>
      </c>
      <c r="M40" s="18">
        <v>36</v>
      </c>
      <c r="P40">
        <f t="shared" si="19"/>
        <v>0</v>
      </c>
      <c r="U40">
        <f t="shared" si="13"/>
        <v>0</v>
      </c>
      <c r="V40">
        <f t="shared" si="14"/>
        <v>0</v>
      </c>
    </row>
    <row r="41" spans="1:22" ht="12.75">
      <c r="A41">
        <v>41</v>
      </c>
      <c r="B41" s="16"/>
      <c r="C41" s="16"/>
      <c r="D41" s="16"/>
      <c r="E41" s="16"/>
      <c r="F41" s="17">
        <f t="shared" si="0"/>
      </c>
      <c r="G41" s="16"/>
      <c r="H41" s="16"/>
      <c r="I41" s="16"/>
      <c r="J41" s="16"/>
      <c r="K41" s="17">
        <f t="shared" si="1"/>
      </c>
      <c r="L41" s="17">
        <f t="shared" si="2"/>
      </c>
      <c r="M41" s="18">
        <v>37</v>
      </c>
      <c r="P41">
        <f t="shared" si="19"/>
        <v>0</v>
      </c>
      <c r="U41">
        <f t="shared" si="13"/>
        <v>2</v>
      </c>
      <c r="V41">
        <f t="shared" si="14"/>
        <v>0</v>
      </c>
    </row>
    <row r="42" spans="1:22" ht="12.75">
      <c r="A42">
        <v>42</v>
      </c>
      <c r="B42" s="16"/>
      <c r="C42" s="16"/>
      <c r="D42" s="16"/>
      <c r="E42" s="16"/>
      <c r="F42" s="17">
        <f t="shared" si="0"/>
      </c>
      <c r="G42" s="16"/>
      <c r="H42" s="16"/>
      <c r="I42" s="16"/>
      <c r="J42" s="16"/>
      <c r="K42" s="17">
        <f t="shared" si="1"/>
      </c>
      <c r="L42" s="17">
        <f t="shared" si="2"/>
      </c>
      <c r="M42" s="18">
        <v>38</v>
      </c>
      <c r="P42">
        <f t="shared" si="19"/>
        <v>4</v>
      </c>
      <c r="U42">
        <f t="shared" si="13"/>
        <v>0</v>
      </c>
      <c r="V42">
        <f t="shared" si="14"/>
        <v>0</v>
      </c>
    </row>
    <row r="43" spans="1:22" ht="12.75">
      <c r="A43">
        <v>43</v>
      </c>
      <c r="B43" s="16"/>
      <c r="C43" s="16"/>
      <c r="D43" s="16"/>
      <c r="E43" s="16"/>
      <c r="F43" s="17">
        <f t="shared" si="0"/>
      </c>
      <c r="G43" s="16"/>
      <c r="H43" s="16"/>
      <c r="I43" s="16"/>
      <c r="J43" s="16"/>
      <c r="K43" s="17">
        <f t="shared" si="1"/>
      </c>
      <c r="L43" s="17">
        <f t="shared" si="2"/>
      </c>
      <c r="M43" s="18">
        <v>39</v>
      </c>
      <c r="P43">
        <f t="shared" si="19"/>
        <v>1</v>
      </c>
      <c r="U43">
        <f t="shared" si="13"/>
        <v>0</v>
      </c>
      <c r="V43">
        <f t="shared" si="14"/>
        <v>0</v>
      </c>
    </row>
    <row r="44" spans="1:22" ht="12.75">
      <c r="A44">
        <v>44</v>
      </c>
      <c r="M44" s="18">
        <v>40</v>
      </c>
      <c r="P44">
        <f t="shared" si="19"/>
        <v>0</v>
      </c>
      <c r="U44">
        <f t="shared" si="13"/>
        <v>0</v>
      </c>
      <c r="V44">
        <f t="shared" si="14"/>
        <v>0</v>
      </c>
    </row>
    <row r="45" spans="1:22" ht="12.75">
      <c r="A45">
        <v>45</v>
      </c>
      <c r="B45" s="71" t="s">
        <v>57</v>
      </c>
      <c r="C45" s="72">
        <f>COUNTA(C$4:C$43)</f>
        <v>30</v>
      </c>
      <c r="D45" s="73" t="s">
        <v>58</v>
      </c>
      <c r="E45" s="73"/>
      <c r="F45" s="74" t="s">
        <v>59</v>
      </c>
      <c r="G45" s="75"/>
      <c r="H45" s="75" t="s">
        <v>60</v>
      </c>
      <c r="I45" s="75"/>
      <c r="J45" s="75"/>
      <c r="K45" s="76" t="s">
        <v>61</v>
      </c>
      <c r="L45" s="104" t="s">
        <v>62</v>
      </c>
      <c r="M45" s="18">
        <v>41</v>
      </c>
      <c r="P45">
        <f t="shared" si="19"/>
        <v>3</v>
      </c>
      <c r="U45">
        <f t="shared" si="13"/>
        <v>0</v>
      </c>
      <c r="V45">
        <f t="shared" si="14"/>
        <v>0</v>
      </c>
    </row>
    <row r="46" spans="1:22" ht="12.75">
      <c r="A46">
        <v>46</v>
      </c>
      <c r="B46" s="78" t="s">
        <v>63</v>
      </c>
      <c r="C46" s="79"/>
      <c r="D46" s="80">
        <f aca="true" t="shared" si="20" ref="D46:L46">SUM(D4:D43)/$C45</f>
        <v>20.3</v>
      </c>
      <c r="E46" s="80">
        <f t="shared" si="20"/>
        <v>16.666666666666668</v>
      </c>
      <c r="F46" s="80">
        <f t="shared" si="20"/>
        <v>36.96666666666667</v>
      </c>
      <c r="G46" s="80">
        <f t="shared" si="20"/>
        <v>5.4</v>
      </c>
      <c r="H46" s="80">
        <f t="shared" si="20"/>
        <v>8.533333333333333</v>
      </c>
      <c r="I46" s="80">
        <f t="shared" si="20"/>
        <v>7.466666666666667</v>
      </c>
      <c r="J46" s="80">
        <f t="shared" si="20"/>
        <v>2.566666666666667</v>
      </c>
      <c r="K46" s="80">
        <f t="shared" si="20"/>
        <v>23.966666666666665</v>
      </c>
      <c r="L46" s="80">
        <f t="shared" si="20"/>
        <v>60.93333333333333</v>
      </c>
      <c r="M46" s="18">
        <v>42</v>
      </c>
      <c r="N46" s="81"/>
      <c r="O46" s="81"/>
      <c r="P46">
        <f t="shared" si="19"/>
        <v>2</v>
      </c>
      <c r="Q46" s="81"/>
      <c r="R46" s="81"/>
      <c r="S46" s="81"/>
      <c r="T46" s="81"/>
      <c r="U46">
        <f t="shared" si="13"/>
        <v>0</v>
      </c>
      <c r="V46">
        <f t="shared" si="14"/>
        <v>1</v>
      </c>
    </row>
    <row r="47" spans="1:22" ht="12.75">
      <c r="A47">
        <v>47</v>
      </c>
      <c r="B47" s="82" t="s">
        <v>64</v>
      </c>
      <c r="C47" s="82"/>
      <c r="D47" s="103">
        <f>SUM(D4:D43)/(25*$C45)</f>
        <v>0.812</v>
      </c>
      <c r="E47" s="103">
        <f>SUM(E4:E43)/(25*$C45)</f>
        <v>0.6666666666666666</v>
      </c>
      <c r="F47" s="103">
        <f>SUM(F4:F43)/(50*$C45)</f>
        <v>0.7393333333333333</v>
      </c>
      <c r="G47" s="103">
        <f>SUM(G4:G43)/(15*$C45)</f>
        <v>0.36</v>
      </c>
      <c r="H47" s="103">
        <f>SUM(H4:H43)/(12*$C45)</f>
        <v>0.7111111111111111</v>
      </c>
      <c r="I47" s="103">
        <f>SUM(I4:I43)/(15*$C45)</f>
        <v>0.49777777777777776</v>
      </c>
      <c r="J47" s="103">
        <f>SUM(J4:J43)/(8*$C45)</f>
        <v>0.32083333333333336</v>
      </c>
      <c r="K47" s="103">
        <f>SUM(K4:K43)/(50*$C45)</f>
        <v>0.47933333333333333</v>
      </c>
      <c r="L47" s="103">
        <f>SUM(L4:L43)/(100*$C45)</f>
        <v>0.6093333333333333</v>
      </c>
      <c r="M47" s="18">
        <v>43</v>
      </c>
      <c r="N47" s="77"/>
      <c r="O47" s="77"/>
      <c r="P47">
        <f t="shared" si="19"/>
        <v>2</v>
      </c>
      <c r="Q47" s="77"/>
      <c r="R47" s="77"/>
      <c r="S47" s="77"/>
      <c r="T47" s="77"/>
      <c r="U47">
        <f t="shared" si="13"/>
        <v>0</v>
      </c>
      <c r="V47">
        <f t="shared" si="14"/>
        <v>0</v>
      </c>
    </row>
    <row r="48" spans="1:22" ht="12.75">
      <c r="A48" s="77"/>
      <c r="B48" s="77"/>
      <c r="C48" s="83"/>
      <c r="D48" s="77"/>
      <c r="E48" s="77"/>
      <c r="F48" s="77"/>
      <c r="G48" s="77"/>
      <c r="H48" s="77"/>
      <c r="I48" s="77"/>
      <c r="J48" s="77"/>
      <c r="K48" s="77"/>
      <c r="L48" s="77"/>
      <c r="M48" s="18">
        <v>44</v>
      </c>
      <c r="N48" s="77"/>
      <c r="O48" s="77"/>
      <c r="P48">
        <f t="shared" si="19"/>
        <v>1</v>
      </c>
      <c r="Q48" s="77"/>
      <c r="R48" s="77"/>
      <c r="S48" s="77"/>
      <c r="T48" s="77"/>
      <c r="U48">
        <f t="shared" si="13"/>
        <v>1</v>
      </c>
      <c r="V48">
        <f t="shared" si="14"/>
        <v>0</v>
      </c>
    </row>
    <row r="49" spans="1:22" ht="12.75">
      <c r="A49" s="77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18">
        <v>45</v>
      </c>
      <c r="N49" s="77"/>
      <c r="O49" s="77"/>
      <c r="P49">
        <f t="shared" si="19"/>
        <v>3</v>
      </c>
      <c r="Q49" s="77"/>
      <c r="R49" s="77"/>
      <c r="S49" s="77"/>
      <c r="T49" s="77"/>
      <c r="U49">
        <f t="shared" si="13"/>
        <v>0</v>
      </c>
      <c r="V49">
        <f t="shared" si="14"/>
        <v>0</v>
      </c>
    </row>
    <row r="50" spans="1:22" ht="12.75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18">
        <v>46</v>
      </c>
      <c r="N50" s="77"/>
      <c r="O50" s="77"/>
      <c r="P50">
        <f t="shared" si="19"/>
        <v>3</v>
      </c>
      <c r="Q50" s="77"/>
      <c r="R50" s="77"/>
      <c r="S50" s="77"/>
      <c r="T50" s="77"/>
      <c r="U50">
        <f t="shared" si="13"/>
        <v>0</v>
      </c>
      <c r="V50">
        <f t="shared" si="14"/>
        <v>1</v>
      </c>
    </row>
    <row r="51" spans="1:22" ht="12.75">
      <c r="A51" s="77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18">
        <v>47</v>
      </c>
      <c r="N51" s="77"/>
      <c r="O51" s="77"/>
      <c r="P51">
        <f t="shared" si="19"/>
        <v>0</v>
      </c>
      <c r="Q51" s="77"/>
      <c r="R51" s="77"/>
      <c r="S51" s="77"/>
      <c r="T51" s="77"/>
      <c r="U51">
        <f t="shared" si="13"/>
        <v>0</v>
      </c>
      <c r="V51">
        <f t="shared" si="14"/>
        <v>2</v>
      </c>
    </row>
    <row r="52" spans="1:22" ht="12.75">
      <c r="A52" s="77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18">
        <v>48</v>
      </c>
      <c r="N52" s="77"/>
      <c r="O52" s="77"/>
      <c r="P52">
        <f t="shared" si="19"/>
        <v>0</v>
      </c>
      <c r="Q52" s="77"/>
      <c r="R52" s="77"/>
      <c r="S52" s="77"/>
      <c r="T52" s="77"/>
      <c r="U52">
        <f t="shared" si="13"/>
        <v>0</v>
      </c>
      <c r="V52">
        <f t="shared" si="14"/>
        <v>0</v>
      </c>
    </row>
    <row r="53" spans="1:22" ht="12.75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18">
        <v>49</v>
      </c>
      <c r="N53" s="77"/>
      <c r="O53" s="77"/>
      <c r="P53">
        <f t="shared" si="19"/>
        <v>0</v>
      </c>
      <c r="Q53" s="77"/>
      <c r="R53" s="77"/>
      <c r="S53" s="77"/>
      <c r="T53" s="77"/>
      <c r="U53">
        <f t="shared" si="13"/>
        <v>0</v>
      </c>
      <c r="V53">
        <f t="shared" si="14"/>
        <v>0</v>
      </c>
    </row>
    <row r="54" spans="1:22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18">
        <v>50</v>
      </c>
      <c r="N54" s="77"/>
      <c r="O54" s="77"/>
      <c r="P54">
        <f t="shared" si="19"/>
        <v>0</v>
      </c>
      <c r="Q54" s="77"/>
      <c r="R54" s="77"/>
      <c r="S54" s="77"/>
      <c r="T54" s="77"/>
      <c r="U54">
        <f t="shared" si="13"/>
        <v>0</v>
      </c>
      <c r="V54">
        <f t="shared" si="14"/>
        <v>0</v>
      </c>
    </row>
    <row r="55" spans="1:23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18">
        <v>51</v>
      </c>
      <c r="N55" s="77"/>
      <c r="O55" s="77"/>
      <c r="P55" s="77"/>
      <c r="Q55" s="77"/>
      <c r="R55" s="77"/>
      <c r="S55" s="77"/>
      <c r="T55" s="77"/>
      <c r="U55" s="77"/>
      <c r="V55">
        <f aca="true" t="shared" si="21" ref="V55:V86">COUNTIF(L$4:L$43,$M55)</f>
        <v>1</v>
      </c>
      <c r="W55" s="77"/>
    </row>
    <row r="56" spans="1:23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18">
        <v>52</v>
      </c>
      <c r="N56" s="77"/>
      <c r="O56" s="77"/>
      <c r="P56" s="77"/>
      <c r="Q56" s="77"/>
      <c r="R56" s="77"/>
      <c r="S56" s="77"/>
      <c r="T56" s="77"/>
      <c r="U56" s="77"/>
      <c r="V56">
        <f t="shared" si="21"/>
        <v>0</v>
      </c>
      <c r="W56" s="77"/>
    </row>
    <row r="57" spans="1:23" ht="12.7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18">
        <v>53</v>
      </c>
      <c r="N57" s="77"/>
      <c r="O57" s="77"/>
      <c r="P57" s="77"/>
      <c r="Q57" s="77"/>
      <c r="R57" s="77"/>
      <c r="S57" s="77"/>
      <c r="T57" s="77"/>
      <c r="U57" s="77"/>
      <c r="V57">
        <f t="shared" si="21"/>
        <v>1</v>
      </c>
      <c r="W57" s="77"/>
    </row>
    <row r="58" spans="1:23" ht="12.75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18">
        <v>54</v>
      </c>
      <c r="N58" s="77"/>
      <c r="O58" s="77"/>
      <c r="P58" s="77"/>
      <c r="Q58" s="77"/>
      <c r="R58" s="77"/>
      <c r="S58" s="77"/>
      <c r="T58" s="77"/>
      <c r="U58" s="77"/>
      <c r="V58">
        <f t="shared" si="21"/>
        <v>2</v>
      </c>
      <c r="W58" s="77"/>
    </row>
    <row r="59" spans="1:23" ht="12.75">
      <c r="A59" s="77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18">
        <v>55</v>
      </c>
      <c r="N59" s="77"/>
      <c r="O59" s="77"/>
      <c r="P59" s="77"/>
      <c r="Q59" s="77"/>
      <c r="R59" s="77"/>
      <c r="S59" s="77"/>
      <c r="T59" s="77"/>
      <c r="U59" s="77"/>
      <c r="V59">
        <f t="shared" si="21"/>
        <v>1</v>
      </c>
      <c r="W59" s="77"/>
    </row>
    <row r="60" spans="1:23" ht="12.75">
      <c r="A60" s="77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18">
        <v>56</v>
      </c>
      <c r="N60" s="77"/>
      <c r="O60" s="77"/>
      <c r="P60" s="77"/>
      <c r="Q60" s="77"/>
      <c r="R60" s="77"/>
      <c r="S60" s="77"/>
      <c r="T60" s="77"/>
      <c r="U60" s="77"/>
      <c r="V60">
        <f t="shared" si="21"/>
        <v>0</v>
      </c>
      <c r="W60" s="77"/>
    </row>
    <row r="61" spans="1:23" ht="12.75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18">
        <v>57</v>
      </c>
      <c r="N61" s="77"/>
      <c r="O61" s="77"/>
      <c r="P61" s="77"/>
      <c r="Q61" s="77"/>
      <c r="R61" s="77"/>
      <c r="S61" s="77"/>
      <c r="T61" s="77"/>
      <c r="U61" s="77"/>
      <c r="V61">
        <f t="shared" si="21"/>
        <v>1</v>
      </c>
      <c r="W61" s="77"/>
    </row>
    <row r="62" spans="1:23" ht="12.75">
      <c r="A62" s="77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18">
        <v>58</v>
      </c>
      <c r="N62" s="77"/>
      <c r="O62" s="77"/>
      <c r="P62" s="77"/>
      <c r="Q62" s="77"/>
      <c r="R62" s="77"/>
      <c r="S62" s="77"/>
      <c r="T62" s="77"/>
      <c r="U62" s="77"/>
      <c r="V62">
        <f t="shared" si="21"/>
        <v>0</v>
      </c>
      <c r="W62" s="77"/>
    </row>
    <row r="63" spans="1:23" ht="12.75">
      <c r="A63" s="77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18">
        <v>59</v>
      </c>
      <c r="N63" s="77"/>
      <c r="O63" s="77"/>
      <c r="P63" s="77"/>
      <c r="Q63" s="77"/>
      <c r="R63" s="77"/>
      <c r="S63" s="77"/>
      <c r="T63" s="77"/>
      <c r="U63" s="77"/>
      <c r="V63">
        <f t="shared" si="21"/>
        <v>1</v>
      </c>
      <c r="W63" s="77"/>
    </row>
    <row r="64" spans="1:23" ht="12.75">
      <c r="A64" s="77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18">
        <v>60</v>
      </c>
      <c r="N64" s="77"/>
      <c r="O64" s="77"/>
      <c r="P64" s="77"/>
      <c r="Q64" s="77"/>
      <c r="R64" s="77"/>
      <c r="S64" s="77"/>
      <c r="T64" s="77"/>
      <c r="U64" s="77"/>
      <c r="V64">
        <f t="shared" si="21"/>
        <v>1</v>
      </c>
      <c r="W64" s="77"/>
    </row>
    <row r="65" spans="1:23" ht="12.75">
      <c r="A65" s="77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18">
        <v>61</v>
      </c>
      <c r="N65" s="77"/>
      <c r="O65" s="77"/>
      <c r="P65" s="77"/>
      <c r="Q65" s="77"/>
      <c r="R65" s="77"/>
      <c r="S65" s="77"/>
      <c r="T65" s="77"/>
      <c r="U65" s="77"/>
      <c r="V65">
        <f t="shared" si="21"/>
        <v>0</v>
      </c>
      <c r="W65" s="77"/>
    </row>
    <row r="66" spans="1:23" ht="12.75">
      <c r="A66" s="77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18">
        <v>62</v>
      </c>
      <c r="N66" s="77"/>
      <c r="O66" s="77"/>
      <c r="P66" s="77"/>
      <c r="Q66" s="77"/>
      <c r="R66" s="77"/>
      <c r="S66" s="77"/>
      <c r="T66" s="77"/>
      <c r="U66" s="77"/>
      <c r="V66">
        <f t="shared" si="21"/>
        <v>2</v>
      </c>
      <c r="W66" s="77"/>
    </row>
    <row r="67" spans="13:22" ht="12.75">
      <c r="M67" s="18">
        <v>63</v>
      </c>
      <c r="V67">
        <f t="shared" si="21"/>
        <v>1</v>
      </c>
    </row>
    <row r="68" spans="13:22" ht="12.75">
      <c r="M68" s="18">
        <v>64</v>
      </c>
      <c r="V68">
        <f t="shared" si="21"/>
        <v>0</v>
      </c>
    </row>
    <row r="69" spans="13:22" ht="12.75">
      <c r="M69" s="18">
        <v>65</v>
      </c>
      <c r="V69">
        <f t="shared" si="21"/>
        <v>1</v>
      </c>
    </row>
    <row r="70" spans="13:22" ht="12.75">
      <c r="M70" s="18">
        <v>66</v>
      </c>
      <c r="V70">
        <f t="shared" si="21"/>
        <v>0</v>
      </c>
    </row>
    <row r="71" spans="13:22" ht="12.75">
      <c r="M71" s="18">
        <v>67</v>
      </c>
      <c r="V71">
        <f t="shared" si="21"/>
        <v>2</v>
      </c>
    </row>
    <row r="72" spans="13:22" ht="12.75">
      <c r="M72" s="18">
        <v>68</v>
      </c>
      <c r="V72">
        <f t="shared" si="21"/>
        <v>1</v>
      </c>
    </row>
    <row r="73" spans="13:22" ht="12.75">
      <c r="M73" s="18">
        <v>69</v>
      </c>
      <c r="V73">
        <f t="shared" si="21"/>
        <v>1</v>
      </c>
    </row>
    <row r="74" spans="13:22" ht="12.75">
      <c r="M74" s="18">
        <v>70</v>
      </c>
      <c r="V74">
        <f t="shared" si="21"/>
        <v>0</v>
      </c>
    </row>
    <row r="75" spans="13:22" ht="12.75">
      <c r="M75" s="18">
        <v>71</v>
      </c>
      <c r="V75">
        <f t="shared" si="21"/>
        <v>1</v>
      </c>
    </row>
    <row r="76" spans="13:22" ht="12.75">
      <c r="M76" s="18">
        <v>72</v>
      </c>
      <c r="V76">
        <f t="shared" si="21"/>
        <v>0</v>
      </c>
    </row>
    <row r="77" spans="13:22" ht="12.75">
      <c r="M77" s="18">
        <v>73</v>
      </c>
      <c r="V77">
        <f t="shared" si="21"/>
        <v>0</v>
      </c>
    </row>
    <row r="78" spans="13:22" ht="12.75">
      <c r="M78" s="18">
        <v>74</v>
      </c>
      <c r="V78">
        <f t="shared" si="21"/>
        <v>0</v>
      </c>
    </row>
    <row r="79" spans="13:22" ht="12.75">
      <c r="M79" s="18">
        <v>75</v>
      </c>
      <c r="V79">
        <f t="shared" si="21"/>
        <v>2</v>
      </c>
    </row>
    <row r="80" spans="13:22" ht="12.75">
      <c r="M80" s="18">
        <v>76</v>
      </c>
      <c r="V80">
        <f t="shared" si="21"/>
        <v>1</v>
      </c>
    </row>
    <row r="81" spans="13:22" ht="12.75">
      <c r="M81" s="18">
        <v>77</v>
      </c>
      <c r="V81">
        <f t="shared" si="21"/>
        <v>0</v>
      </c>
    </row>
    <row r="82" spans="13:22" ht="12.75">
      <c r="M82" s="18">
        <v>78</v>
      </c>
      <c r="V82">
        <f t="shared" si="21"/>
        <v>0</v>
      </c>
    </row>
    <row r="83" spans="13:22" ht="12.75">
      <c r="M83" s="18">
        <v>79</v>
      </c>
      <c r="V83">
        <f t="shared" si="21"/>
        <v>0</v>
      </c>
    </row>
    <row r="84" spans="13:22" ht="12.75">
      <c r="M84" s="18">
        <v>80</v>
      </c>
      <c r="V84">
        <f t="shared" si="21"/>
        <v>1</v>
      </c>
    </row>
    <row r="85" spans="13:22" ht="12.75">
      <c r="M85" s="18">
        <v>81</v>
      </c>
      <c r="V85">
        <f t="shared" si="21"/>
        <v>0</v>
      </c>
    </row>
    <row r="86" spans="13:22" ht="12.75">
      <c r="M86" s="18">
        <v>82</v>
      </c>
      <c r="V86">
        <f t="shared" si="21"/>
        <v>1</v>
      </c>
    </row>
    <row r="87" spans="13:22" ht="12.75">
      <c r="M87" s="18">
        <v>83</v>
      </c>
      <c r="V87">
        <f aca="true" t="shared" si="22" ref="V87:V104">COUNTIF(L$4:L$43,$M87)</f>
        <v>1</v>
      </c>
    </row>
    <row r="88" spans="13:22" ht="12.75">
      <c r="M88" s="18">
        <v>84</v>
      </c>
      <c r="V88">
        <f t="shared" si="22"/>
        <v>0</v>
      </c>
    </row>
    <row r="89" spans="13:22" ht="12.75">
      <c r="M89" s="18">
        <v>85</v>
      </c>
      <c r="V89">
        <f t="shared" si="22"/>
        <v>1</v>
      </c>
    </row>
    <row r="90" spans="13:22" ht="12.75">
      <c r="M90" s="18">
        <v>86</v>
      </c>
      <c r="V90">
        <f t="shared" si="22"/>
        <v>0</v>
      </c>
    </row>
    <row r="91" spans="13:22" ht="12.75">
      <c r="M91" s="18">
        <v>87</v>
      </c>
      <c r="V91">
        <f t="shared" si="22"/>
        <v>0</v>
      </c>
    </row>
    <row r="92" spans="13:22" ht="12.75">
      <c r="M92" s="18">
        <v>88</v>
      </c>
      <c r="V92">
        <f t="shared" si="22"/>
        <v>0</v>
      </c>
    </row>
    <row r="93" spans="13:22" ht="12.75">
      <c r="M93" s="18">
        <v>89</v>
      </c>
      <c r="V93">
        <f t="shared" si="22"/>
        <v>0</v>
      </c>
    </row>
    <row r="94" spans="13:22" ht="12.75">
      <c r="M94" s="18">
        <v>90</v>
      </c>
      <c r="V94">
        <f t="shared" si="22"/>
        <v>0</v>
      </c>
    </row>
    <row r="95" spans="13:22" ht="12.75">
      <c r="M95" s="18">
        <v>91</v>
      </c>
      <c r="V95">
        <f t="shared" si="22"/>
        <v>0</v>
      </c>
    </row>
    <row r="96" spans="13:22" ht="12.75">
      <c r="M96" s="18">
        <v>92</v>
      </c>
      <c r="V96">
        <f t="shared" si="22"/>
        <v>0</v>
      </c>
    </row>
    <row r="97" spans="13:22" ht="12.75">
      <c r="M97" s="18">
        <v>93</v>
      </c>
      <c r="V97">
        <f t="shared" si="22"/>
        <v>0</v>
      </c>
    </row>
    <row r="98" spans="13:22" ht="12.75">
      <c r="M98" s="18">
        <v>94</v>
      </c>
      <c r="V98">
        <f t="shared" si="22"/>
        <v>0</v>
      </c>
    </row>
    <row r="99" spans="13:22" ht="12.75">
      <c r="M99" s="18">
        <v>95</v>
      </c>
      <c r="V99">
        <f t="shared" si="22"/>
        <v>0</v>
      </c>
    </row>
    <row r="100" spans="13:22" ht="12.75">
      <c r="M100" s="18">
        <v>96</v>
      </c>
      <c r="V100">
        <f t="shared" si="22"/>
        <v>0</v>
      </c>
    </row>
    <row r="101" spans="13:22" ht="12.75">
      <c r="M101" s="18">
        <v>97</v>
      </c>
      <c r="V101">
        <f t="shared" si="22"/>
        <v>0</v>
      </c>
    </row>
    <row r="102" spans="13:22" ht="12.75">
      <c r="M102" s="18">
        <v>98</v>
      </c>
      <c r="V102">
        <f t="shared" si="22"/>
        <v>0</v>
      </c>
    </row>
    <row r="103" spans="13:22" ht="12.75">
      <c r="M103" s="18">
        <v>99</v>
      </c>
      <c r="V103">
        <f t="shared" si="22"/>
        <v>0</v>
      </c>
    </row>
    <row r="104" spans="13:22" ht="12.75">
      <c r="M104" s="18">
        <v>100</v>
      </c>
      <c r="V104">
        <f t="shared" si="22"/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U104"/>
  <sheetViews>
    <sheetView workbookViewId="0" topLeftCell="M9">
      <selection activeCell="S34" sqref="S34"/>
    </sheetView>
  </sheetViews>
  <sheetFormatPr defaultColWidth="9.00390625" defaultRowHeight="12.75"/>
  <cols>
    <col min="1" max="1" width="4.875" style="0" customWidth="1"/>
    <col min="2" max="2" width="14.125" style="0" customWidth="1"/>
    <col min="3" max="3" width="9.25390625" style="0" customWidth="1"/>
    <col min="4" max="4" width="8.125" style="0" customWidth="1"/>
    <col min="5" max="5" width="9.375" style="0" customWidth="1"/>
    <col min="6" max="6" width="8.375" style="0" customWidth="1"/>
    <col min="7" max="7" width="10.75390625" style="0" customWidth="1"/>
    <col min="8" max="9" width="10.875" style="0" customWidth="1"/>
    <col min="10" max="10" width="12.375" style="0" customWidth="1"/>
    <col min="11" max="11" width="8.00390625" style="0" customWidth="1"/>
    <col min="12" max="12" width="10.625" style="0" bestFit="1" customWidth="1"/>
    <col min="13" max="13" width="5.25390625" style="0" customWidth="1"/>
    <col min="14" max="14" width="8.00390625" style="0" customWidth="1"/>
    <col min="15" max="15" width="9.25390625" style="0" customWidth="1"/>
    <col min="16" max="16" width="7.875" style="0" customWidth="1"/>
    <col min="17" max="17" width="10.25390625" style="0" customWidth="1"/>
    <col min="18" max="18" width="11.25390625" style="0" customWidth="1"/>
    <col min="19" max="19" width="10.875" style="0" customWidth="1"/>
    <col min="20" max="20" width="12.25390625" style="0" customWidth="1"/>
    <col min="21" max="21" width="7.25390625" style="0" customWidth="1"/>
    <col min="22" max="22" width="10.00390625" style="0" customWidth="1"/>
    <col min="23" max="23" width="6.75390625" style="0" customWidth="1"/>
    <col min="24" max="24" width="5.875" style="0" bestFit="1" customWidth="1"/>
    <col min="25" max="25" width="10.125" style="0" customWidth="1"/>
    <col min="27" max="27" width="8.125" style="0" customWidth="1"/>
    <col min="28" max="28" width="8.00390625" style="0" customWidth="1"/>
    <col min="29" max="29" width="8.75390625" style="0" customWidth="1"/>
    <col min="30" max="30" width="7.00390625" style="0" customWidth="1"/>
    <col min="31" max="31" width="5.625" style="0" customWidth="1"/>
    <col min="32" max="32" width="6.00390625" style="0" customWidth="1"/>
    <col min="33" max="33" width="5.875" style="0" bestFit="1" customWidth="1"/>
    <col min="34" max="34" width="10.75390625" style="0" customWidth="1"/>
    <col min="36" max="37" width="8.00390625" style="0" customWidth="1"/>
    <col min="38" max="38" width="8.875" style="0" customWidth="1"/>
    <col min="40" max="40" width="8.875" style="0" customWidth="1"/>
    <col min="41" max="41" width="7.125" style="0" customWidth="1"/>
    <col min="42" max="42" width="10.875" style="0" customWidth="1"/>
    <col min="44" max="46" width="8.625" style="0" customWidth="1"/>
  </cols>
  <sheetData>
    <row r="1" spans="1:40" ht="12.75">
      <c r="A1" t="s">
        <v>74</v>
      </c>
      <c r="B1" t="s">
        <v>75</v>
      </c>
      <c r="C1" t="s">
        <v>76</v>
      </c>
      <c r="D1" t="s">
        <v>77</v>
      </c>
      <c r="E1" t="s">
        <v>78</v>
      </c>
      <c r="F1" t="s">
        <v>79</v>
      </c>
      <c r="G1" t="s">
        <v>80</v>
      </c>
      <c r="H1" t="s">
        <v>81</v>
      </c>
      <c r="I1" t="s">
        <v>82</v>
      </c>
      <c r="J1" t="s">
        <v>83</v>
      </c>
      <c r="K1" t="s">
        <v>84</v>
      </c>
      <c r="L1" t="s">
        <v>85</v>
      </c>
      <c r="M1" t="s">
        <v>86</v>
      </c>
      <c r="N1" t="s">
        <v>87</v>
      </c>
      <c r="O1" t="s">
        <v>88</v>
      </c>
      <c r="P1" t="s">
        <v>89</v>
      </c>
      <c r="Q1" t="s">
        <v>90</v>
      </c>
      <c r="R1" t="s">
        <v>91</v>
      </c>
      <c r="S1" t="s">
        <v>92</v>
      </c>
      <c r="T1" t="s">
        <v>93</v>
      </c>
      <c r="U1" t="s">
        <v>94</v>
      </c>
      <c r="V1" t="s">
        <v>95</v>
      </c>
      <c r="W1" t="s">
        <v>96</v>
      </c>
      <c r="X1" t="s">
        <v>97</v>
      </c>
      <c r="Y1" t="s">
        <v>98</v>
      </c>
      <c r="Z1" t="s">
        <v>99</v>
      </c>
      <c r="AA1" t="s">
        <v>100</v>
      </c>
      <c r="AB1" t="s">
        <v>101</v>
      </c>
      <c r="AC1" t="s">
        <v>102</v>
      </c>
      <c r="AD1" t="s">
        <v>103</v>
      </c>
      <c r="AE1" t="s">
        <v>104</v>
      </c>
      <c r="AF1" t="s">
        <v>105</v>
      </c>
      <c r="AG1" t="s">
        <v>106</v>
      </c>
      <c r="AH1" t="s">
        <v>107</v>
      </c>
      <c r="AI1" t="s">
        <v>108</v>
      </c>
      <c r="AJ1" t="s">
        <v>109</v>
      </c>
      <c r="AK1" t="s">
        <v>110</v>
      </c>
      <c r="AL1" t="s">
        <v>112</v>
      </c>
      <c r="AM1" t="s">
        <v>111</v>
      </c>
      <c r="AN1" t="s">
        <v>113</v>
      </c>
    </row>
    <row r="2" spans="1:47" ht="12.75">
      <c r="A2">
        <v>2</v>
      </c>
      <c r="B2" t="s">
        <v>118</v>
      </c>
      <c r="D2" s="1" t="s">
        <v>0</v>
      </c>
      <c r="E2" s="2"/>
      <c r="F2" s="3"/>
      <c r="G2" s="4"/>
      <c r="H2" s="5" t="s">
        <v>1</v>
      </c>
      <c r="I2" s="6"/>
      <c r="J2" s="7"/>
      <c r="K2" s="8"/>
      <c r="N2" s="1"/>
      <c r="O2" s="2"/>
      <c r="P2" s="6" t="s">
        <v>2</v>
      </c>
      <c r="Q2" s="6"/>
      <c r="R2" s="5"/>
      <c r="S2" s="6"/>
      <c r="T2" s="6"/>
      <c r="U2" s="6"/>
      <c r="V2" s="7"/>
      <c r="W2" s="9"/>
      <c r="X2" s="10"/>
      <c r="Y2" s="5" t="s">
        <v>3</v>
      </c>
      <c r="Z2" s="5"/>
      <c r="AA2" s="5"/>
      <c r="AB2" s="5"/>
      <c r="AC2" s="11"/>
      <c r="AD2" s="12"/>
      <c r="AE2" s="12"/>
      <c r="AF2" s="12"/>
      <c r="AG2" s="10"/>
      <c r="AH2" s="5" t="s">
        <v>4</v>
      </c>
      <c r="AI2" s="5"/>
      <c r="AJ2" s="5"/>
      <c r="AK2" s="5"/>
      <c r="AL2" s="11"/>
      <c r="AM2" s="12"/>
      <c r="AN2" s="12"/>
      <c r="AO2" s="10" t="s">
        <v>129</v>
      </c>
      <c r="AP2" s="5"/>
      <c r="AQ2" s="5"/>
      <c r="AR2" s="5"/>
      <c r="AS2" s="5"/>
      <c r="AT2" s="11"/>
      <c r="AU2" s="5"/>
    </row>
    <row r="3" spans="1:47" ht="56.25">
      <c r="A3">
        <v>3</v>
      </c>
      <c r="B3" s="13" t="s">
        <v>5</v>
      </c>
      <c r="C3" s="13" t="s">
        <v>6</v>
      </c>
      <c r="D3" s="97" t="s">
        <v>7</v>
      </c>
      <c r="E3" s="97" t="s">
        <v>8</v>
      </c>
      <c r="F3" s="100" t="s">
        <v>9</v>
      </c>
      <c r="G3" s="97" t="s">
        <v>10</v>
      </c>
      <c r="H3" s="97" t="s">
        <v>11</v>
      </c>
      <c r="I3" s="97" t="s">
        <v>12</v>
      </c>
      <c r="J3" s="97" t="s">
        <v>13</v>
      </c>
      <c r="K3" s="101" t="s">
        <v>14</v>
      </c>
      <c r="L3" s="102" t="s">
        <v>15</v>
      </c>
      <c r="M3" s="105" t="s">
        <v>16</v>
      </c>
      <c r="N3" s="97" t="s">
        <v>7</v>
      </c>
      <c r="O3" s="97" t="s">
        <v>8</v>
      </c>
      <c r="P3" s="100" t="s">
        <v>9</v>
      </c>
      <c r="Q3" s="97" t="s">
        <v>10</v>
      </c>
      <c r="R3" s="97" t="s">
        <v>11</v>
      </c>
      <c r="S3" s="97" t="s">
        <v>12</v>
      </c>
      <c r="T3" s="97" t="s">
        <v>13</v>
      </c>
      <c r="U3" s="101" t="s">
        <v>14</v>
      </c>
      <c r="V3" s="102" t="s">
        <v>15</v>
      </c>
      <c r="W3" s="15"/>
      <c r="X3" s="97" t="s">
        <v>17</v>
      </c>
      <c r="Y3" s="97" t="s">
        <v>18</v>
      </c>
      <c r="Z3" s="97" t="s">
        <v>19</v>
      </c>
      <c r="AA3" s="97" t="s">
        <v>65</v>
      </c>
      <c r="AB3" s="97" t="s">
        <v>66</v>
      </c>
      <c r="AC3" s="97" t="s">
        <v>22</v>
      </c>
      <c r="AD3" s="12"/>
      <c r="AE3" s="12"/>
      <c r="AF3" s="12"/>
      <c r="AG3" s="97" t="s">
        <v>17</v>
      </c>
      <c r="AH3" s="97" t="s">
        <v>18</v>
      </c>
      <c r="AI3" s="97" t="s">
        <v>19</v>
      </c>
      <c r="AJ3" s="97" t="s">
        <v>65</v>
      </c>
      <c r="AK3" s="97" t="s">
        <v>66</v>
      </c>
      <c r="AL3" s="97" t="s">
        <v>22</v>
      </c>
      <c r="AM3" s="12"/>
      <c r="AN3" s="12"/>
      <c r="AO3" s="87" t="s">
        <v>17</v>
      </c>
      <c r="AP3" s="87" t="s">
        <v>18</v>
      </c>
      <c r="AQ3" s="87" t="s">
        <v>19</v>
      </c>
      <c r="AR3" s="87" t="s">
        <v>65</v>
      </c>
      <c r="AS3" s="87" t="s">
        <v>66</v>
      </c>
      <c r="AT3" s="87" t="s">
        <v>22</v>
      </c>
      <c r="AU3" s="12"/>
    </row>
    <row r="4" spans="1:47" ht="12.75">
      <c r="A4">
        <v>4</v>
      </c>
      <c r="B4" s="16"/>
      <c r="C4" s="16" t="s">
        <v>126</v>
      </c>
      <c r="D4" s="16">
        <v>21</v>
      </c>
      <c r="E4" s="16">
        <v>17</v>
      </c>
      <c r="F4" s="17">
        <f aca="true" t="shared" si="0" ref="F4:F43">IF(ISBLANK($C4),"",SUM(D4:E4))</f>
        <v>38</v>
      </c>
      <c r="G4" s="16">
        <v>9</v>
      </c>
      <c r="H4" s="16">
        <v>10</v>
      </c>
      <c r="I4" s="16">
        <v>8</v>
      </c>
      <c r="J4" s="16">
        <v>1</v>
      </c>
      <c r="K4" s="17">
        <f aca="true" t="shared" si="1" ref="K4:K43">IF(ISBLANK($C4),"",SUM(G4:J4))</f>
        <v>28</v>
      </c>
      <c r="L4" s="17">
        <f aca="true" t="shared" si="2" ref="L4:L43">IF(ISBLANK($C4),"",F4+K4)</f>
        <v>66</v>
      </c>
      <c r="M4" s="18">
        <v>0</v>
      </c>
      <c r="N4">
        <f aca="true" t="shared" si="3" ref="N4:N13">COUNTIF(D$4:D$43,$M4)</f>
        <v>0</v>
      </c>
      <c r="O4">
        <f aca="true" t="shared" si="4" ref="O4:O13">COUNTIF(E$4:E$43,$M4)</f>
        <v>0</v>
      </c>
      <c r="P4">
        <f aca="true" t="shared" si="5" ref="P4:P13">COUNTIF(F$4:F$43,$M4)</f>
        <v>0</v>
      </c>
      <c r="Q4">
        <f aca="true" t="shared" si="6" ref="Q4:Q13">COUNTIF(G$4:G$43,$M4)</f>
        <v>0</v>
      </c>
      <c r="R4">
        <f aca="true" t="shared" si="7" ref="R4:R13">COUNTIF(H$4:H$43,$M4)</f>
        <v>0</v>
      </c>
      <c r="S4">
        <f aca="true" t="shared" si="8" ref="S4:S13">COUNTIF(I$4:I$43,$M4)</f>
        <v>0</v>
      </c>
      <c r="T4">
        <f aca="true" t="shared" si="9" ref="T4:T12">COUNTIF(J$4:J$43,$M4)</f>
        <v>2</v>
      </c>
      <c r="U4">
        <f aca="true" t="shared" si="10" ref="U4:U13">COUNTIF(K$4:K$43,$M4)</f>
        <v>0</v>
      </c>
      <c r="V4">
        <f aca="true" t="shared" si="11" ref="V4:V13">COUNTIF(L$4:L$43,$M4)</f>
        <v>0</v>
      </c>
      <c r="X4" s="19">
        <v>1</v>
      </c>
      <c r="Y4" s="19" t="s">
        <v>24</v>
      </c>
      <c r="Z4" s="20" t="s">
        <v>25</v>
      </c>
      <c r="AA4" s="21">
        <f>SUM(P4:P16)</f>
        <v>0</v>
      </c>
      <c r="AB4" s="22">
        <f>SUM(P4:P16)*100/$C$45</f>
        <v>0</v>
      </c>
      <c r="AC4" s="21">
        <v>4</v>
      </c>
      <c r="AD4" s="23" t="s">
        <v>26</v>
      </c>
      <c r="AE4" s="24"/>
      <c r="AF4" s="12"/>
      <c r="AG4" s="25">
        <v>1</v>
      </c>
      <c r="AH4" s="25" t="s">
        <v>24</v>
      </c>
      <c r="AI4" s="26" t="s">
        <v>27</v>
      </c>
      <c r="AJ4" s="27">
        <f>SUM(U4:U14)</f>
        <v>0</v>
      </c>
      <c r="AK4" s="28">
        <f>SUM(U4:U14)*100/$C$45</f>
        <v>0</v>
      </c>
      <c r="AL4" s="27">
        <v>4</v>
      </c>
      <c r="AM4" s="29" t="s">
        <v>26</v>
      </c>
      <c r="AN4" s="96"/>
      <c r="AO4" s="19">
        <v>1</v>
      </c>
      <c r="AP4" s="19" t="s">
        <v>24</v>
      </c>
      <c r="AQ4" s="20" t="s">
        <v>130</v>
      </c>
      <c r="AR4" s="21">
        <f>SUM(V4:V30)</f>
        <v>0</v>
      </c>
      <c r="AS4" s="88">
        <f>SUM(V4:V30)*100/$C$45</f>
        <v>0</v>
      </c>
      <c r="AT4" s="21">
        <v>4</v>
      </c>
      <c r="AU4" s="23" t="s">
        <v>26</v>
      </c>
    </row>
    <row r="5" spans="1:47" ht="12.75">
      <c r="A5">
        <v>5</v>
      </c>
      <c r="B5" s="16"/>
      <c r="C5" s="16" t="s">
        <v>204</v>
      </c>
      <c r="D5" s="16">
        <v>24</v>
      </c>
      <c r="E5" s="16">
        <v>22</v>
      </c>
      <c r="F5" s="17">
        <f t="shared" si="0"/>
        <v>46</v>
      </c>
      <c r="G5" s="16">
        <v>8</v>
      </c>
      <c r="H5" s="16">
        <v>9</v>
      </c>
      <c r="I5" s="16">
        <v>8</v>
      </c>
      <c r="J5" s="16">
        <v>3</v>
      </c>
      <c r="K5" s="17">
        <f t="shared" si="1"/>
        <v>28</v>
      </c>
      <c r="L5" s="17">
        <f t="shared" si="2"/>
        <v>74</v>
      </c>
      <c r="M5" s="18">
        <v>1</v>
      </c>
      <c r="N5">
        <f t="shared" si="3"/>
        <v>0</v>
      </c>
      <c r="O5">
        <f t="shared" si="4"/>
        <v>0</v>
      </c>
      <c r="P5">
        <f t="shared" si="5"/>
        <v>0</v>
      </c>
      <c r="Q5">
        <f t="shared" si="6"/>
        <v>1</v>
      </c>
      <c r="R5">
        <f t="shared" si="7"/>
        <v>0</v>
      </c>
      <c r="S5">
        <f t="shared" si="8"/>
        <v>0</v>
      </c>
      <c r="T5">
        <f t="shared" si="9"/>
        <v>1</v>
      </c>
      <c r="U5">
        <f t="shared" si="10"/>
        <v>0</v>
      </c>
      <c r="V5">
        <f t="shared" si="11"/>
        <v>0</v>
      </c>
      <c r="X5" s="19">
        <v>2</v>
      </c>
      <c r="Y5" s="19" t="s">
        <v>28</v>
      </c>
      <c r="Z5" s="20" t="s">
        <v>29</v>
      </c>
      <c r="AA5" s="21">
        <f>SUM(P17:P21)</f>
        <v>0</v>
      </c>
      <c r="AB5" s="22">
        <f>SUM(P17:P21)*100/$C$45</f>
        <v>0</v>
      </c>
      <c r="AC5" s="21">
        <v>7</v>
      </c>
      <c r="AD5" s="30" t="s">
        <v>30</v>
      </c>
      <c r="AE5" s="24"/>
      <c r="AF5" s="12"/>
      <c r="AG5" s="25">
        <v>2</v>
      </c>
      <c r="AH5" s="25" t="s">
        <v>28</v>
      </c>
      <c r="AI5" s="26" t="s">
        <v>31</v>
      </c>
      <c r="AJ5" s="27">
        <f>SUM(U15:U17)</f>
        <v>0</v>
      </c>
      <c r="AK5" s="28">
        <f>SUM(U15:U17)*100/$C$45</f>
        <v>0</v>
      </c>
      <c r="AL5" s="27">
        <v>7</v>
      </c>
      <c r="AM5" s="31" t="s">
        <v>30</v>
      </c>
      <c r="AN5" s="96"/>
      <c r="AO5" s="19">
        <v>2</v>
      </c>
      <c r="AP5" s="19" t="s">
        <v>28</v>
      </c>
      <c r="AQ5" s="20" t="s">
        <v>131</v>
      </c>
      <c r="AR5" s="21">
        <f>SUM(V31:V38)</f>
        <v>0</v>
      </c>
      <c r="AS5" s="88">
        <f>SUM(V31:V38)*100/$C$45</f>
        <v>0</v>
      </c>
      <c r="AT5" s="21">
        <v>7</v>
      </c>
      <c r="AU5" s="30" t="s">
        <v>30</v>
      </c>
    </row>
    <row r="6" spans="1:47" ht="12.75">
      <c r="A6">
        <v>6</v>
      </c>
      <c r="B6" s="16"/>
      <c r="C6" s="16" t="s">
        <v>205</v>
      </c>
      <c r="D6" s="16">
        <v>22</v>
      </c>
      <c r="E6" s="16">
        <v>16</v>
      </c>
      <c r="F6" s="17">
        <f t="shared" si="0"/>
        <v>38</v>
      </c>
      <c r="G6" s="16">
        <v>10</v>
      </c>
      <c r="H6" s="16">
        <v>11</v>
      </c>
      <c r="I6" s="16">
        <v>14</v>
      </c>
      <c r="J6" s="16">
        <v>4</v>
      </c>
      <c r="K6" s="17">
        <f t="shared" si="1"/>
        <v>39</v>
      </c>
      <c r="L6" s="17">
        <f t="shared" si="2"/>
        <v>77</v>
      </c>
      <c r="M6" s="18">
        <v>2</v>
      </c>
      <c r="N6">
        <f t="shared" si="3"/>
        <v>0</v>
      </c>
      <c r="O6">
        <f t="shared" si="4"/>
        <v>0</v>
      </c>
      <c r="P6">
        <f t="shared" si="5"/>
        <v>0</v>
      </c>
      <c r="Q6">
        <f t="shared" si="6"/>
        <v>0</v>
      </c>
      <c r="R6">
        <f t="shared" si="7"/>
        <v>0</v>
      </c>
      <c r="S6">
        <f t="shared" si="8"/>
        <v>0</v>
      </c>
      <c r="T6">
        <f t="shared" si="9"/>
        <v>7</v>
      </c>
      <c r="U6">
        <f t="shared" si="10"/>
        <v>0</v>
      </c>
      <c r="V6">
        <f t="shared" si="11"/>
        <v>0</v>
      </c>
      <c r="X6" s="19">
        <v>3</v>
      </c>
      <c r="Y6" s="19" t="s">
        <v>32</v>
      </c>
      <c r="Z6" s="20" t="s">
        <v>33</v>
      </c>
      <c r="AA6" s="21">
        <f>SUM(P22:P27)</f>
        <v>0</v>
      </c>
      <c r="AB6" s="22">
        <f>SUM(P22:P27)*100/$C$45</f>
        <v>0</v>
      </c>
      <c r="AC6" s="21">
        <v>12</v>
      </c>
      <c r="AD6" s="32" t="s">
        <v>34</v>
      </c>
      <c r="AE6" s="24"/>
      <c r="AF6" s="12"/>
      <c r="AG6" s="25">
        <v>3</v>
      </c>
      <c r="AH6" s="25" t="s">
        <v>32</v>
      </c>
      <c r="AI6" s="26" t="s">
        <v>35</v>
      </c>
      <c r="AJ6" s="27">
        <f>SUM(U18:U20)</f>
        <v>2</v>
      </c>
      <c r="AK6" s="28">
        <f>SUM(U18:U20)*100/$C$45</f>
        <v>6.0606060606060606</v>
      </c>
      <c r="AL6" s="27">
        <v>12</v>
      </c>
      <c r="AM6" s="33" t="s">
        <v>34</v>
      </c>
      <c r="AN6" s="96"/>
      <c r="AO6" s="19">
        <v>3</v>
      </c>
      <c r="AP6" s="19" t="s">
        <v>32</v>
      </c>
      <c r="AQ6" s="20" t="s">
        <v>132</v>
      </c>
      <c r="AR6" s="21">
        <f>SUM(V39:V47)</f>
        <v>2</v>
      </c>
      <c r="AS6" s="88">
        <f>SUM(V39:V47)*100/$C$45</f>
        <v>6.0606060606060606</v>
      </c>
      <c r="AT6" s="21">
        <v>12</v>
      </c>
      <c r="AU6" s="32" t="s">
        <v>34</v>
      </c>
    </row>
    <row r="7" spans="1:47" ht="12.75">
      <c r="A7">
        <v>7</v>
      </c>
      <c r="B7" s="16"/>
      <c r="C7" s="16" t="s">
        <v>206</v>
      </c>
      <c r="D7" s="16">
        <v>22</v>
      </c>
      <c r="E7" s="16">
        <v>17</v>
      </c>
      <c r="F7" s="17">
        <f t="shared" si="0"/>
        <v>39</v>
      </c>
      <c r="G7" s="16">
        <v>5</v>
      </c>
      <c r="H7" s="16">
        <v>7</v>
      </c>
      <c r="I7" s="16">
        <v>3</v>
      </c>
      <c r="J7" s="16">
        <v>2</v>
      </c>
      <c r="K7" s="17">
        <f t="shared" si="1"/>
        <v>17</v>
      </c>
      <c r="L7" s="17">
        <f t="shared" si="2"/>
        <v>56</v>
      </c>
      <c r="M7" s="18">
        <v>3</v>
      </c>
      <c r="N7">
        <f t="shared" si="3"/>
        <v>0</v>
      </c>
      <c r="O7">
        <f t="shared" si="4"/>
        <v>0</v>
      </c>
      <c r="P7">
        <f t="shared" si="5"/>
        <v>0</v>
      </c>
      <c r="Q7">
        <f t="shared" si="6"/>
        <v>2</v>
      </c>
      <c r="R7">
        <f t="shared" si="7"/>
        <v>0</v>
      </c>
      <c r="S7">
        <f t="shared" si="8"/>
        <v>2</v>
      </c>
      <c r="T7">
        <f t="shared" si="9"/>
        <v>5</v>
      </c>
      <c r="U7">
        <f t="shared" si="10"/>
        <v>0</v>
      </c>
      <c r="V7">
        <f t="shared" si="11"/>
        <v>0</v>
      </c>
      <c r="X7" s="34">
        <v>4</v>
      </c>
      <c r="Y7" s="34" t="s">
        <v>36</v>
      </c>
      <c r="Z7" s="35" t="s">
        <v>37</v>
      </c>
      <c r="AA7" s="36">
        <f>SUM(P28:P33)</f>
        <v>4</v>
      </c>
      <c r="AB7" s="37">
        <f>SUM(P28:P33)*100/$C$45</f>
        <v>12.121212121212121</v>
      </c>
      <c r="AC7" s="36">
        <v>17</v>
      </c>
      <c r="AD7" s="38" t="s">
        <v>38</v>
      </c>
      <c r="AE7" s="39"/>
      <c r="AF7" s="12"/>
      <c r="AG7" s="40">
        <v>4</v>
      </c>
      <c r="AH7" s="40" t="s">
        <v>36</v>
      </c>
      <c r="AI7" s="41" t="s">
        <v>39</v>
      </c>
      <c r="AJ7" s="42">
        <f>SUM(U21:U24)</f>
        <v>5</v>
      </c>
      <c r="AK7" s="43">
        <f>SUM(U21:U24)*100/$C$45</f>
        <v>15.151515151515152</v>
      </c>
      <c r="AL7" s="42">
        <v>17</v>
      </c>
      <c r="AM7" s="44" t="s">
        <v>38</v>
      </c>
      <c r="AN7" s="96"/>
      <c r="AO7" s="25">
        <v>4</v>
      </c>
      <c r="AP7" s="25" t="s">
        <v>36</v>
      </c>
      <c r="AQ7" s="26" t="s">
        <v>133</v>
      </c>
      <c r="AR7" s="27">
        <f>SUM(V48:V57)</f>
        <v>4</v>
      </c>
      <c r="AS7" s="28">
        <f>SUM(V48:V57)*100/$C$45</f>
        <v>12.121212121212121</v>
      </c>
      <c r="AT7" s="27">
        <v>17</v>
      </c>
      <c r="AU7" s="29" t="s">
        <v>38</v>
      </c>
    </row>
    <row r="8" spans="1:47" ht="12.75">
      <c r="A8">
        <v>8</v>
      </c>
      <c r="B8" s="16"/>
      <c r="C8" s="16" t="s">
        <v>207</v>
      </c>
      <c r="D8" s="16">
        <v>21</v>
      </c>
      <c r="E8" s="16">
        <v>22</v>
      </c>
      <c r="F8" s="17">
        <f t="shared" si="0"/>
        <v>43</v>
      </c>
      <c r="G8" s="16">
        <v>3</v>
      </c>
      <c r="H8" s="16">
        <v>6</v>
      </c>
      <c r="I8" s="16">
        <v>9</v>
      </c>
      <c r="J8" s="16">
        <v>0</v>
      </c>
      <c r="K8" s="17">
        <f t="shared" si="1"/>
        <v>18</v>
      </c>
      <c r="L8" s="17">
        <f t="shared" si="2"/>
        <v>61</v>
      </c>
      <c r="M8" s="18">
        <v>4</v>
      </c>
      <c r="N8">
        <f t="shared" si="3"/>
        <v>0</v>
      </c>
      <c r="O8">
        <f t="shared" si="4"/>
        <v>0</v>
      </c>
      <c r="P8">
        <f t="shared" si="5"/>
        <v>0</v>
      </c>
      <c r="Q8">
        <f t="shared" si="6"/>
        <v>2</v>
      </c>
      <c r="R8">
        <f t="shared" si="7"/>
        <v>0</v>
      </c>
      <c r="S8">
        <f t="shared" si="8"/>
        <v>4</v>
      </c>
      <c r="T8">
        <f t="shared" si="9"/>
        <v>11</v>
      </c>
      <c r="U8">
        <f t="shared" si="10"/>
        <v>0</v>
      </c>
      <c r="V8">
        <f t="shared" si="11"/>
        <v>0</v>
      </c>
      <c r="X8" s="34">
        <v>5</v>
      </c>
      <c r="Y8" s="34" t="s">
        <v>40</v>
      </c>
      <c r="Z8" s="35" t="s">
        <v>41</v>
      </c>
      <c r="AA8" s="36">
        <f>SUM(P34:P39)</f>
        <v>4</v>
      </c>
      <c r="AB8" s="37">
        <f>SUM(P34:P39)*100/$C$45</f>
        <v>12.121212121212121</v>
      </c>
      <c r="AC8" s="36">
        <v>20</v>
      </c>
      <c r="AD8" s="45" t="s">
        <v>42</v>
      </c>
      <c r="AE8" s="39"/>
      <c r="AF8" s="12"/>
      <c r="AG8" s="40">
        <v>5</v>
      </c>
      <c r="AH8" s="40" t="s">
        <v>40</v>
      </c>
      <c r="AI8" s="41" t="s">
        <v>43</v>
      </c>
      <c r="AJ8" s="42">
        <f>SUM(U25:U30)</f>
        <v>6</v>
      </c>
      <c r="AK8" s="43">
        <f>SUM(U25:U30)*100/$C$45</f>
        <v>18.181818181818183</v>
      </c>
      <c r="AL8" s="42">
        <v>20</v>
      </c>
      <c r="AM8" s="46" t="s">
        <v>42</v>
      </c>
      <c r="AN8" s="96"/>
      <c r="AO8" s="25">
        <v>5</v>
      </c>
      <c r="AP8" s="25" t="s">
        <v>40</v>
      </c>
      <c r="AQ8" s="26" t="s">
        <v>134</v>
      </c>
      <c r="AR8" s="27">
        <f>SUM(V58:V67)</f>
        <v>8</v>
      </c>
      <c r="AS8" s="28">
        <f>SUM(V58:V67)*100/$C$45</f>
        <v>24.242424242424242</v>
      </c>
      <c r="AT8" s="27">
        <v>20</v>
      </c>
      <c r="AU8" s="31" t="s">
        <v>42</v>
      </c>
    </row>
    <row r="9" spans="1:47" ht="12.75">
      <c r="A9">
        <v>9</v>
      </c>
      <c r="B9" s="16"/>
      <c r="C9" s="16" t="s">
        <v>208</v>
      </c>
      <c r="D9" s="16">
        <v>16</v>
      </c>
      <c r="E9" s="16">
        <v>12</v>
      </c>
      <c r="F9" s="17">
        <f t="shared" si="0"/>
        <v>28</v>
      </c>
      <c r="G9" s="16">
        <v>4</v>
      </c>
      <c r="H9" s="16">
        <v>9</v>
      </c>
      <c r="I9" s="16">
        <v>4</v>
      </c>
      <c r="J9" s="16">
        <v>0</v>
      </c>
      <c r="K9" s="17">
        <f t="shared" si="1"/>
        <v>17</v>
      </c>
      <c r="L9" s="17">
        <f t="shared" si="2"/>
        <v>45</v>
      </c>
      <c r="M9" s="18">
        <v>5</v>
      </c>
      <c r="N9">
        <f t="shared" si="3"/>
        <v>0</v>
      </c>
      <c r="O9">
        <f t="shared" si="4"/>
        <v>0</v>
      </c>
      <c r="P9">
        <f t="shared" si="5"/>
        <v>0</v>
      </c>
      <c r="Q9">
        <f t="shared" si="6"/>
        <v>5</v>
      </c>
      <c r="R9">
        <f t="shared" si="7"/>
        <v>3</v>
      </c>
      <c r="S9">
        <f t="shared" si="8"/>
        <v>1</v>
      </c>
      <c r="T9">
        <f t="shared" si="9"/>
        <v>3</v>
      </c>
      <c r="U9">
        <f t="shared" si="10"/>
        <v>0</v>
      </c>
      <c r="V9">
        <f t="shared" si="11"/>
        <v>0</v>
      </c>
      <c r="X9" s="34">
        <v>6</v>
      </c>
      <c r="Y9" s="34" t="s">
        <v>44</v>
      </c>
      <c r="Z9" s="35" t="s">
        <v>45</v>
      </c>
      <c r="AA9" s="36">
        <f>SUM(P40:P43)</f>
        <v>12</v>
      </c>
      <c r="AB9" s="37">
        <f>SUM(P40:P43)*100/$C$45</f>
        <v>36.36363636363637</v>
      </c>
      <c r="AC9" s="36">
        <v>17</v>
      </c>
      <c r="AD9" s="47" t="s">
        <v>46</v>
      </c>
      <c r="AE9" s="39"/>
      <c r="AF9" s="12"/>
      <c r="AG9" s="40">
        <v>6</v>
      </c>
      <c r="AH9" s="40" t="s">
        <v>44</v>
      </c>
      <c r="AI9" s="41" t="s">
        <v>47</v>
      </c>
      <c r="AJ9" s="42">
        <f>SUM(U31:U37)</f>
        <v>9</v>
      </c>
      <c r="AK9" s="43">
        <f>SUM(U31:U37)*100/$C$45</f>
        <v>27.272727272727273</v>
      </c>
      <c r="AL9" s="42">
        <v>17</v>
      </c>
      <c r="AM9" s="48" t="s">
        <v>46</v>
      </c>
      <c r="AN9" s="96"/>
      <c r="AO9" s="25">
        <v>6</v>
      </c>
      <c r="AP9" s="25" t="s">
        <v>44</v>
      </c>
      <c r="AQ9" s="26" t="s">
        <v>135</v>
      </c>
      <c r="AR9" s="27">
        <f>SUM(V68:V77)</f>
        <v>7</v>
      </c>
      <c r="AS9" s="28">
        <f>SUM(V68:V77)*100/$C$45</f>
        <v>21.21212121212121</v>
      </c>
      <c r="AT9" s="27">
        <v>17</v>
      </c>
      <c r="AU9" s="33" t="s">
        <v>46</v>
      </c>
    </row>
    <row r="10" spans="1:47" ht="12.75">
      <c r="A10">
        <v>10</v>
      </c>
      <c r="B10" s="16"/>
      <c r="C10" s="16" t="s">
        <v>209</v>
      </c>
      <c r="D10" s="16">
        <v>23</v>
      </c>
      <c r="E10" s="16">
        <v>21</v>
      </c>
      <c r="F10" s="17">
        <f t="shared" si="0"/>
        <v>44</v>
      </c>
      <c r="G10" s="16">
        <v>9</v>
      </c>
      <c r="H10" s="16">
        <v>11</v>
      </c>
      <c r="I10" s="16">
        <v>11</v>
      </c>
      <c r="J10" s="16">
        <v>5</v>
      </c>
      <c r="K10" s="17">
        <f t="shared" si="1"/>
        <v>36</v>
      </c>
      <c r="L10" s="17">
        <f t="shared" si="2"/>
        <v>80</v>
      </c>
      <c r="M10" s="18">
        <v>6</v>
      </c>
      <c r="N10">
        <f t="shared" si="3"/>
        <v>0</v>
      </c>
      <c r="O10">
        <f t="shared" si="4"/>
        <v>0</v>
      </c>
      <c r="P10">
        <f t="shared" si="5"/>
        <v>0</v>
      </c>
      <c r="Q10">
        <f t="shared" si="6"/>
        <v>1</v>
      </c>
      <c r="R10">
        <f t="shared" si="7"/>
        <v>1</v>
      </c>
      <c r="S10">
        <f t="shared" si="8"/>
        <v>2</v>
      </c>
      <c r="T10">
        <f t="shared" si="9"/>
        <v>2</v>
      </c>
      <c r="U10">
        <f t="shared" si="10"/>
        <v>0</v>
      </c>
      <c r="V10">
        <f t="shared" si="11"/>
        <v>0</v>
      </c>
      <c r="X10" s="49">
        <v>7</v>
      </c>
      <c r="Y10" s="49" t="s">
        <v>48</v>
      </c>
      <c r="Z10" s="50" t="s">
        <v>49</v>
      </c>
      <c r="AA10" s="51">
        <f>SUM(P44:P46)</f>
        <v>5</v>
      </c>
      <c r="AB10" s="52">
        <f>SUM(P44:P46)*100/$C$45</f>
        <v>15.151515151515152</v>
      </c>
      <c r="AC10" s="51">
        <v>12</v>
      </c>
      <c r="AD10" s="53" t="s">
        <v>38</v>
      </c>
      <c r="AE10" s="54"/>
      <c r="AF10" s="12"/>
      <c r="AG10" s="55">
        <v>7</v>
      </c>
      <c r="AH10" s="55" t="s">
        <v>48</v>
      </c>
      <c r="AI10" s="56" t="s">
        <v>50</v>
      </c>
      <c r="AJ10" s="57">
        <f>SUM(U38:U44)</f>
        <v>8</v>
      </c>
      <c r="AK10" s="58">
        <f>SUM(U38:U44)*100/$C$45</f>
        <v>24.242424242424242</v>
      </c>
      <c r="AL10" s="57">
        <v>12</v>
      </c>
      <c r="AM10" s="59" t="s">
        <v>38</v>
      </c>
      <c r="AN10" s="96"/>
      <c r="AO10" s="89">
        <v>7</v>
      </c>
      <c r="AP10" s="89" t="s">
        <v>48</v>
      </c>
      <c r="AQ10" s="90" t="s">
        <v>136</v>
      </c>
      <c r="AR10" s="91">
        <f>SUM(V78:V86)</f>
        <v>9</v>
      </c>
      <c r="AS10" s="92">
        <f>SUM(V78:V86)*100/$C$45</f>
        <v>27.272727272727273</v>
      </c>
      <c r="AT10" s="91">
        <v>12</v>
      </c>
      <c r="AU10" s="93" t="s">
        <v>38</v>
      </c>
    </row>
    <row r="11" spans="1:47" ht="12.75">
      <c r="A11">
        <v>11</v>
      </c>
      <c r="B11" s="16"/>
      <c r="C11" s="16" t="s">
        <v>210</v>
      </c>
      <c r="D11" s="16">
        <v>15</v>
      </c>
      <c r="E11" s="16">
        <v>12</v>
      </c>
      <c r="F11" s="17">
        <f t="shared" si="0"/>
        <v>27</v>
      </c>
      <c r="G11" s="16">
        <v>5</v>
      </c>
      <c r="H11" s="16">
        <v>5</v>
      </c>
      <c r="I11" s="16">
        <v>4</v>
      </c>
      <c r="J11" s="16">
        <v>2</v>
      </c>
      <c r="K11" s="17">
        <f t="shared" si="1"/>
        <v>16</v>
      </c>
      <c r="L11" s="17">
        <f t="shared" si="2"/>
        <v>43</v>
      </c>
      <c r="M11" s="18">
        <v>7</v>
      </c>
      <c r="N11">
        <f t="shared" si="3"/>
        <v>0</v>
      </c>
      <c r="O11">
        <f t="shared" si="4"/>
        <v>0</v>
      </c>
      <c r="P11">
        <f t="shared" si="5"/>
        <v>0</v>
      </c>
      <c r="Q11">
        <f t="shared" si="6"/>
        <v>1</v>
      </c>
      <c r="R11">
        <f t="shared" si="7"/>
        <v>2</v>
      </c>
      <c r="S11">
        <f t="shared" si="8"/>
        <v>5</v>
      </c>
      <c r="T11">
        <f t="shared" si="9"/>
        <v>1</v>
      </c>
      <c r="U11">
        <f t="shared" si="10"/>
        <v>0</v>
      </c>
      <c r="V11">
        <f t="shared" si="11"/>
        <v>0</v>
      </c>
      <c r="X11" s="49">
        <v>8</v>
      </c>
      <c r="Y11" s="49" t="s">
        <v>51</v>
      </c>
      <c r="Z11" s="50" t="s">
        <v>52</v>
      </c>
      <c r="AA11" s="51">
        <f>SUM(P47:P49)</f>
        <v>4</v>
      </c>
      <c r="AB11" s="52">
        <f>SUM(P47:P49)*100/$C$45</f>
        <v>12.121212121212121</v>
      </c>
      <c r="AC11" s="51">
        <v>7</v>
      </c>
      <c r="AD11" s="60" t="s">
        <v>53</v>
      </c>
      <c r="AE11" s="54"/>
      <c r="AF11" s="12"/>
      <c r="AG11" s="55">
        <v>8</v>
      </c>
      <c r="AH11" s="55" t="s">
        <v>51</v>
      </c>
      <c r="AI11" s="56" t="s">
        <v>54</v>
      </c>
      <c r="AJ11" s="57">
        <f>SUM(U45:U49)</f>
        <v>3</v>
      </c>
      <c r="AK11" s="58">
        <f>SUM(U45:U49)*100/$C$45</f>
        <v>9.090909090909092</v>
      </c>
      <c r="AL11" s="57">
        <v>7</v>
      </c>
      <c r="AM11" s="61" t="s">
        <v>53</v>
      </c>
      <c r="AN11" s="96"/>
      <c r="AO11" s="89">
        <v>8</v>
      </c>
      <c r="AP11" s="89" t="s">
        <v>51</v>
      </c>
      <c r="AQ11" s="90" t="s">
        <v>137</v>
      </c>
      <c r="AR11" s="91">
        <f>SUM(V87:V93)</f>
        <v>2</v>
      </c>
      <c r="AS11" s="92">
        <f>SUM(V87:V93)*100/$C$45</f>
        <v>6.0606060606060606</v>
      </c>
      <c r="AT11" s="91">
        <v>7</v>
      </c>
      <c r="AU11" s="94" t="s">
        <v>53</v>
      </c>
    </row>
    <row r="12" spans="1:47" ht="12.75">
      <c r="A12">
        <v>12</v>
      </c>
      <c r="B12" s="16"/>
      <c r="C12" s="16" t="s">
        <v>211</v>
      </c>
      <c r="D12" s="16">
        <v>23</v>
      </c>
      <c r="E12" s="16">
        <v>15</v>
      </c>
      <c r="F12" s="17">
        <f t="shared" si="0"/>
        <v>38</v>
      </c>
      <c r="G12" s="16">
        <v>9</v>
      </c>
      <c r="H12" s="16">
        <v>11</v>
      </c>
      <c r="I12" s="16">
        <v>13</v>
      </c>
      <c r="J12" s="16">
        <v>3</v>
      </c>
      <c r="K12" s="17">
        <f t="shared" si="1"/>
        <v>36</v>
      </c>
      <c r="L12" s="17">
        <f t="shared" si="2"/>
        <v>74</v>
      </c>
      <c r="M12" s="18">
        <v>8</v>
      </c>
      <c r="N12">
        <f t="shared" si="3"/>
        <v>0</v>
      </c>
      <c r="O12">
        <f t="shared" si="4"/>
        <v>0</v>
      </c>
      <c r="P12">
        <f t="shared" si="5"/>
        <v>0</v>
      </c>
      <c r="Q12">
        <f t="shared" si="6"/>
        <v>6</v>
      </c>
      <c r="R12">
        <f t="shared" si="7"/>
        <v>5</v>
      </c>
      <c r="S12">
        <f t="shared" si="8"/>
        <v>3</v>
      </c>
      <c r="T12">
        <f t="shared" si="9"/>
        <v>1</v>
      </c>
      <c r="U12">
        <f t="shared" si="10"/>
        <v>0</v>
      </c>
      <c r="V12">
        <f t="shared" si="11"/>
        <v>0</v>
      </c>
      <c r="X12" s="49">
        <v>9</v>
      </c>
      <c r="Y12" s="49" t="s">
        <v>55</v>
      </c>
      <c r="Z12" s="50" t="s">
        <v>56</v>
      </c>
      <c r="AA12" s="51">
        <f>SUM(P50:P54)</f>
        <v>4</v>
      </c>
      <c r="AB12" s="52">
        <f>SUM(P50:P54)*100/$C$45</f>
        <v>12.121212121212121</v>
      </c>
      <c r="AC12" s="51">
        <v>4</v>
      </c>
      <c r="AD12" s="62" t="s">
        <v>46</v>
      </c>
      <c r="AE12" s="54"/>
      <c r="AF12" s="12"/>
      <c r="AG12" s="55">
        <v>9</v>
      </c>
      <c r="AH12" s="55" t="s">
        <v>55</v>
      </c>
      <c r="AI12" s="56" t="s">
        <v>56</v>
      </c>
      <c r="AJ12" s="57">
        <f>SUM(U50:U54)</f>
        <v>0</v>
      </c>
      <c r="AK12" s="58">
        <f>SUM(U50:U54)*100/$C$45</f>
        <v>0</v>
      </c>
      <c r="AL12" s="57">
        <v>4</v>
      </c>
      <c r="AM12" s="63" t="s">
        <v>46</v>
      </c>
      <c r="AN12" s="96"/>
      <c r="AO12" s="89">
        <v>9</v>
      </c>
      <c r="AP12" s="89" t="s">
        <v>55</v>
      </c>
      <c r="AQ12" s="90" t="s">
        <v>138</v>
      </c>
      <c r="AR12" s="91">
        <f>SUM(V94:V104)</f>
        <v>1</v>
      </c>
      <c r="AS12" s="92">
        <f>SUM(V94:V104)*100/$C$45</f>
        <v>3.0303030303030303</v>
      </c>
      <c r="AT12" s="91">
        <v>4</v>
      </c>
      <c r="AU12" s="95" t="s">
        <v>46</v>
      </c>
    </row>
    <row r="13" spans="1:45" ht="12.75">
      <c r="A13">
        <v>13</v>
      </c>
      <c r="B13" s="16"/>
      <c r="C13" s="16" t="s">
        <v>212</v>
      </c>
      <c r="D13" s="16">
        <v>24</v>
      </c>
      <c r="E13" s="16">
        <v>22</v>
      </c>
      <c r="F13" s="17">
        <f t="shared" si="0"/>
        <v>46</v>
      </c>
      <c r="G13" s="16">
        <v>8</v>
      </c>
      <c r="H13" s="16">
        <v>9</v>
      </c>
      <c r="I13" s="16">
        <v>9</v>
      </c>
      <c r="J13" s="16">
        <v>4</v>
      </c>
      <c r="K13" s="17">
        <f t="shared" si="1"/>
        <v>30</v>
      </c>
      <c r="L13" s="17">
        <f t="shared" si="2"/>
        <v>76</v>
      </c>
      <c r="M13" s="18">
        <v>9</v>
      </c>
      <c r="N13">
        <f t="shared" si="3"/>
        <v>0</v>
      </c>
      <c r="O13">
        <f t="shared" si="4"/>
        <v>0</v>
      </c>
      <c r="P13">
        <f t="shared" si="5"/>
        <v>0</v>
      </c>
      <c r="Q13">
        <f t="shared" si="6"/>
        <v>7</v>
      </c>
      <c r="R13">
        <f t="shared" si="7"/>
        <v>7</v>
      </c>
      <c r="S13">
        <f t="shared" si="8"/>
        <v>5</v>
      </c>
      <c r="U13">
        <f t="shared" si="10"/>
        <v>0</v>
      </c>
      <c r="V13">
        <f t="shared" si="11"/>
        <v>0</v>
      </c>
      <c r="AB13" s="64"/>
      <c r="AK13" s="64"/>
      <c r="AS13" s="64"/>
    </row>
    <row r="14" spans="1:22" ht="12.75">
      <c r="A14">
        <v>14</v>
      </c>
      <c r="B14" s="16"/>
      <c r="C14" s="16" t="s">
        <v>213</v>
      </c>
      <c r="D14" s="16">
        <v>20</v>
      </c>
      <c r="E14" s="16">
        <v>18</v>
      </c>
      <c r="F14" s="17">
        <f t="shared" si="0"/>
        <v>38</v>
      </c>
      <c r="G14" s="16">
        <v>6</v>
      </c>
      <c r="H14" s="16">
        <v>8</v>
      </c>
      <c r="I14" s="16">
        <v>4</v>
      </c>
      <c r="J14" s="16">
        <v>2</v>
      </c>
      <c r="K14" s="17">
        <f t="shared" si="1"/>
        <v>20</v>
      </c>
      <c r="L14" s="17">
        <f t="shared" si="2"/>
        <v>58</v>
      </c>
      <c r="M14" s="18">
        <v>10</v>
      </c>
      <c r="N14">
        <f aca="true" t="shared" si="12" ref="N14:S19">COUNTIF(D$4:D$43,$M14)</f>
        <v>0</v>
      </c>
      <c r="O14">
        <f t="shared" si="12"/>
        <v>0</v>
      </c>
      <c r="P14">
        <f t="shared" si="12"/>
        <v>0</v>
      </c>
      <c r="Q14">
        <f t="shared" si="12"/>
        <v>3</v>
      </c>
      <c r="R14">
        <f t="shared" si="12"/>
        <v>5</v>
      </c>
      <c r="S14">
        <f t="shared" si="12"/>
        <v>4</v>
      </c>
      <c r="U14">
        <f aca="true" t="shared" si="13" ref="U14:U54">COUNTIF(K$4:K$43,$M14)</f>
        <v>0</v>
      </c>
      <c r="V14">
        <f aca="true" t="shared" si="14" ref="V14:V54">COUNTIF(L$4:L$43,$M14)</f>
        <v>0</v>
      </c>
    </row>
    <row r="15" spans="1:22" ht="12.75">
      <c r="A15">
        <v>15</v>
      </c>
      <c r="B15" s="16"/>
      <c r="C15" s="16" t="s">
        <v>214</v>
      </c>
      <c r="D15" s="16">
        <v>27</v>
      </c>
      <c r="E15" s="16">
        <v>17</v>
      </c>
      <c r="F15" s="17">
        <f t="shared" si="0"/>
        <v>44</v>
      </c>
      <c r="G15" s="16">
        <v>8</v>
      </c>
      <c r="H15" s="16">
        <v>10</v>
      </c>
      <c r="I15" s="16">
        <v>9</v>
      </c>
      <c r="J15" s="16">
        <v>4</v>
      </c>
      <c r="K15" s="17">
        <f t="shared" si="1"/>
        <v>31</v>
      </c>
      <c r="L15" s="17">
        <f t="shared" si="2"/>
        <v>75</v>
      </c>
      <c r="M15" s="18">
        <v>11</v>
      </c>
      <c r="N15">
        <f t="shared" si="12"/>
        <v>0</v>
      </c>
      <c r="O15">
        <f t="shared" si="12"/>
        <v>0</v>
      </c>
      <c r="P15">
        <f t="shared" si="12"/>
        <v>0</v>
      </c>
      <c r="Q15">
        <f t="shared" si="12"/>
        <v>1</v>
      </c>
      <c r="R15">
        <f t="shared" si="12"/>
        <v>9</v>
      </c>
      <c r="S15">
        <f t="shared" si="12"/>
        <v>2</v>
      </c>
      <c r="U15">
        <f t="shared" si="13"/>
        <v>0</v>
      </c>
      <c r="V15">
        <f t="shared" si="14"/>
        <v>0</v>
      </c>
    </row>
    <row r="16" spans="1:22" ht="12.75">
      <c r="A16">
        <v>16</v>
      </c>
      <c r="B16" s="16"/>
      <c r="C16" s="16" t="s">
        <v>215</v>
      </c>
      <c r="D16" s="16">
        <v>23</v>
      </c>
      <c r="E16" s="16">
        <v>19</v>
      </c>
      <c r="F16" s="17">
        <f t="shared" si="0"/>
        <v>42</v>
      </c>
      <c r="G16" s="16">
        <v>9</v>
      </c>
      <c r="H16" s="16">
        <v>5</v>
      </c>
      <c r="I16" s="16">
        <v>7</v>
      </c>
      <c r="J16" s="16">
        <v>4</v>
      </c>
      <c r="K16" s="17">
        <f t="shared" si="1"/>
        <v>25</v>
      </c>
      <c r="L16" s="17">
        <f t="shared" si="2"/>
        <v>67</v>
      </c>
      <c r="M16" s="18">
        <v>12</v>
      </c>
      <c r="N16">
        <f t="shared" si="12"/>
        <v>1</v>
      </c>
      <c r="O16">
        <f t="shared" si="12"/>
        <v>3</v>
      </c>
      <c r="P16">
        <f t="shared" si="12"/>
        <v>0</v>
      </c>
      <c r="Q16">
        <f t="shared" si="12"/>
        <v>0</v>
      </c>
      <c r="R16">
        <f t="shared" si="12"/>
        <v>1</v>
      </c>
      <c r="S16">
        <f t="shared" si="12"/>
        <v>1</v>
      </c>
      <c r="U16">
        <f t="shared" si="13"/>
        <v>0</v>
      </c>
      <c r="V16">
        <f t="shared" si="14"/>
        <v>0</v>
      </c>
    </row>
    <row r="17" spans="1:22" ht="12.75">
      <c r="A17">
        <v>17</v>
      </c>
      <c r="B17" s="16"/>
      <c r="C17" s="16" t="s">
        <v>216</v>
      </c>
      <c r="D17" s="16">
        <v>22</v>
      </c>
      <c r="E17" s="16">
        <v>17</v>
      </c>
      <c r="F17" s="17">
        <f t="shared" si="0"/>
        <v>39</v>
      </c>
      <c r="G17" s="16">
        <v>13</v>
      </c>
      <c r="H17" s="16">
        <v>11</v>
      </c>
      <c r="I17" s="16">
        <v>11</v>
      </c>
      <c r="J17" s="16">
        <v>8</v>
      </c>
      <c r="K17" s="17">
        <f t="shared" si="1"/>
        <v>43</v>
      </c>
      <c r="L17" s="17">
        <f t="shared" si="2"/>
        <v>82</v>
      </c>
      <c r="M17" s="18">
        <v>13</v>
      </c>
      <c r="N17">
        <f t="shared" si="12"/>
        <v>0</v>
      </c>
      <c r="O17">
        <f t="shared" si="12"/>
        <v>3</v>
      </c>
      <c r="P17">
        <f t="shared" si="12"/>
        <v>0</v>
      </c>
      <c r="Q17">
        <f t="shared" si="12"/>
        <v>3</v>
      </c>
      <c r="S17">
        <f t="shared" si="12"/>
        <v>3</v>
      </c>
      <c r="U17">
        <f t="shared" si="13"/>
        <v>0</v>
      </c>
      <c r="V17">
        <f t="shared" si="14"/>
        <v>0</v>
      </c>
    </row>
    <row r="18" spans="1:22" ht="12.75">
      <c r="A18">
        <v>18</v>
      </c>
      <c r="B18" s="16"/>
      <c r="C18" s="16" t="s">
        <v>217</v>
      </c>
      <c r="D18" s="16">
        <v>22</v>
      </c>
      <c r="E18" s="16">
        <v>20</v>
      </c>
      <c r="F18" s="17">
        <f t="shared" si="0"/>
        <v>42</v>
      </c>
      <c r="G18" s="16">
        <v>10</v>
      </c>
      <c r="H18" s="16">
        <v>8</v>
      </c>
      <c r="I18" s="16">
        <v>9</v>
      </c>
      <c r="J18" s="16">
        <v>2</v>
      </c>
      <c r="K18" s="17">
        <f t="shared" si="1"/>
        <v>29</v>
      </c>
      <c r="L18" s="17">
        <f t="shared" si="2"/>
        <v>71</v>
      </c>
      <c r="M18" s="18">
        <v>14</v>
      </c>
      <c r="N18">
        <f t="shared" si="12"/>
        <v>0</v>
      </c>
      <c r="O18">
        <f t="shared" si="12"/>
        <v>2</v>
      </c>
      <c r="P18">
        <f t="shared" si="12"/>
        <v>0</v>
      </c>
      <c r="Q18">
        <f t="shared" si="12"/>
        <v>0</v>
      </c>
      <c r="S18">
        <f t="shared" si="12"/>
        <v>1</v>
      </c>
      <c r="U18">
        <f t="shared" si="13"/>
        <v>1</v>
      </c>
      <c r="V18">
        <f t="shared" si="14"/>
        <v>0</v>
      </c>
    </row>
    <row r="19" spans="1:31" ht="12.75">
      <c r="A19">
        <v>19</v>
      </c>
      <c r="B19" s="16"/>
      <c r="C19" s="16" t="s">
        <v>218</v>
      </c>
      <c r="D19" s="16">
        <v>24</v>
      </c>
      <c r="E19" s="16">
        <v>18</v>
      </c>
      <c r="F19" s="17">
        <f t="shared" si="0"/>
        <v>42</v>
      </c>
      <c r="G19" s="16">
        <v>9</v>
      </c>
      <c r="H19" s="16">
        <v>11</v>
      </c>
      <c r="I19" s="16">
        <v>9</v>
      </c>
      <c r="J19" s="16">
        <v>5</v>
      </c>
      <c r="K19" s="17">
        <f t="shared" si="1"/>
        <v>34</v>
      </c>
      <c r="L19" s="17">
        <f t="shared" si="2"/>
        <v>76</v>
      </c>
      <c r="M19" s="18">
        <v>15</v>
      </c>
      <c r="N19">
        <f t="shared" si="12"/>
        <v>2</v>
      </c>
      <c r="O19">
        <f t="shared" si="12"/>
        <v>1</v>
      </c>
      <c r="P19">
        <f t="shared" si="12"/>
        <v>0</v>
      </c>
      <c r="Q19">
        <f t="shared" si="12"/>
        <v>1</v>
      </c>
      <c r="S19">
        <f t="shared" si="12"/>
        <v>0</v>
      </c>
      <c r="U19">
        <f t="shared" si="13"/>
        <v>0</v>
      </c>
      <c r="V19">
        <f t="shared" si="14"/>
        <v>0</v>
      </c>
      <c r="X19" s="65"/>
      <c r="Y19" s="65"/>
      <c r="Z19" s="65"/>
      <c r="AA19" s="65"/>
      <c r="AB19" s="65"/>
      <c r="AC19" s="65"/>
      <c r="AD19" s="8"/>
      <c r="AE19" s="8"/>
    </row>
    <row r="20" spans="1:31" ht="12.75">
      <c r="A20">
        <v>20</v>
      </c>
      <c r="B20" s="16"/>
      <c r="C20" s="16" t="s">
        <v>219</v>
      </c>
      <c r="D20" s="16">
        <v>19</v>
      </c>
      <c r="E20" s="16">
        <v>18</v>
      </c>
      <c r="F20" s="17">
        <f t="shared" si="0"/>
        <v>37</v>
      </c>
      <c r="G20" s="16">
        <v>10</v>
      </c>
      <c r="H20" s="16">
        <v>10</v>
      </c>
      <c r="I20" s="16">
        <v>10</v>
      </c>
      <c r="J20" s="16">
        <v>5</v>
      </c>
      <c r="K20" s="17">
        <f t="shared" si="1"/>
        <v>35</v>
      </c>
      <c r="L20" s="17">
        <f t="shared" si="2"/>
        <v>72</v>
      </c>
      <c r="M20" s="18">
        <v>16</v>
      </c>
      <c r="N20">
        <f aca="true" t="shared" si="15" ref="N20:N36">COUNTIF(D$4:D$43,$M20)</f>
        <v>1</v>
      </c>
      <c r="O20">
        <f aca="true" t="shared" si="16" ref="O20:O36">COUNTIF(E$4:E$43,$M20)</f>
        <v>3</v>
      </c>
      <c r="P20">
        <f aca="true" t="shared" si="17" ref="P20:P29">COUNTIF(F$4:F$43,$M20)</f>
        <v>0</v>
      </c>
      <c r="U20">
        <f t="shared" si="13"/>
        <v>1</v>
      </c>
      <c r="V20">
        <f t="shared" si="14"/>
        <v>0</v>
      </c>
      <c r="X20" s="15"/>
      <c r="Y20" s="15"/>
      <c r="Z20" s="15"/>
      <c r="AA20" s="15"/>
      <c r="AB20" s="15"/>
      <c r="AC20" s="66"/>
      <c r="AD20" s="8"/>
      <c r="AE20" s="8"/>
    </row>
    <row r="21" spans="1:31" ht="12.75">
      <c r="A21">
        <v>21</v>
      </c>
      <c r="B21" s="16"/>
      <c r="C21" s="16" t="s">
        <v>220</v>
      </c>
      <c r="D21" s="16">
        <v>12</v>
      </c>
      <c r="E21" s="16">
        <v>13</v>
      </c>
      <c r="F21" s="17">
        <f t="shared" si="0"/>
        <v>25</v>
      </c>
      <c r="G21" s="16">
        <v>4</v>
      </c>
      <c r="H21" s="16">
        <v>5</v>
      </c>
      <c r="I21" s="16">
        <v>3</v>
      </c>
      <c r="J21" s="16">
        <v>2</v>
      </c>
      <c r="K21" s="17">
        <f t="shared" si="1"/>
        <v>14</v>
      </c>
      <c r="L21" s="17">
        <f t="shared" si="2"/>
        <v>39</v>
      </c>
      <c r="M21" s="18">
        <v>17</v>
      </c>
      <c r="N21">
        <f t="shared" si="15"/>
        <v>1</v>
      </c>
      <c r="O21">
        <f t="shared" si="16"/>
        <v>6</v>
      </c>
      <c r="P21">
        <f t="shared" si="17"/>
        <v>0</v>
      </c>
      <c r="U21">
        <f t="shared" si="13"/>
        <v>3</v>
      </c>
      <c r="V21">
        <f t="shared" si="14"/>
        <v>0</v>
      </c>
      <c r="X21" s="67"/>
      <c r="Y21" s="67"/>
      <c r="Z21" s="68"/>
      <c r="AA21" s="8"/>
      <c r="AB21" s="69"/>
      <c r="AC21" s="8"/>
      <c r="AD21" s="8"/>
      <c r="AE21" s="8"/>
    </row>
    <row r="22" spans="1:31" ht="12.75">
      <c r="A22">
        <v>22</v>
      </c>
      <c r="B22" s="16"/>
      <c r="C22" s="16" t="s">
        <v>221</v>
      </c>
      <c r="D22" s="16">
        <v>19</v>
      </c>
      <c r="E22" s="16">
        <v>14</v>
      </c>
      <c r="F22" s="17">
        <f t="shared" si="0"/>
        <v>33</v>
      </c>
      <c r="G22" s="16">
        <v>7</v>
      </c>
      <c r="H22" s="16">
        <v>8</v>
      </c>
      <c r="I22" s="16">
        <v>8</v>
      </c>
      <c r="J22" s="16">
        <v>4</v>
      </c>
      <c r="K22" s="17">
        <f t="shared" si="1"/>
        <v>27</v>
      </c>
      <c r="L22" s="17">
        <f t="shared" si="2"/>
        <v>60</v>
      </c>
      <c r="M22" s="18">
        <v>18</v>
      </c>
      <c r="N22">
        <f t="shared" si="15"/>
        <v>2</v>
      </c>
      <c r="O22">
        <f t="shared" si="16"/>
        <v>3</v>
      </c>
      <c r="P22">
        <f t="shared" si="17"/>
        <v>0</v>
      </c>
      <c r="U22">
        <f t="shared" si="13"/>
        <v>1</v>
      </c>
      <c r="V22">
        <f t="shared" si="14"/>
        <v>0</v>
      </c>
      <c r="X22" s="67"/>
      <c r="Y22" s="67"/>
      <c r="Z22" s="68"/>
      <c r="AA22" s="8"/>
      <c r="AB22" s="69"/>
      <c r="AC22" s="8"/>
      <c r="AD22" s="8"/>
      <c r="AE22" s="8"/>
    </row>
    <row r="23" spans="1:31" ht="12.75">
      <c r="A23">
        <v>23</v>
      </c>
      <c r="B23" s="16"/>
      <c r="C23" s="16" t="s">
        <v>222</v>
      </c>
      <c r="D23" s="16">
        <v>21</v>
      </c>
      <c r="E23" s="16">
        <v>16</v>
      </c>
      <c r="F23" s="17">
        <f t="shared" si="0"/>
        <v>37</v>
      </c>
      <c r="G23" s="16">
        <v>8</v>
      </c>
      <c r="H23" s="16">
        <v>11</v>
      </c>
      <c r="I23" s="16">
        <v>6</v>
      </c>
      <c r="J23" s="16">
        <v>7</v>
      </c>
      <c r="K23" s="17">
        <f t="shared" si="1"/>
        <v>32</v>
      </c>
      <c r="L23" s="17">
        <f t="shared" si="2"/>
        <v>69</v>
      </c>
      <c r="M23" s="18">
        <v>19</v>
      </c>
      <c r="N23">
        <f t="shared" si="15"/>
        <v>3</v>
      </c>
      <c r="O23">
        <f t="shared" si="16"/>
        <v>3</v>
      </c>
      <c r="P23">
        <f t="shared" si="17"/>
        <v>0</v>
      </c>
      <c r="U23">
        <f t="shared" si="13"/>
        <v>0</v>
      </c>
      <c r="V23">
        <f t="shared" si="14"/>
        <v>0</v>
      </c>
      <c r="X23" s="67"/>
      <c r="Y23" s="67"/>
      <c r="Z23" s="68"/>
      <c r="AA23" s="8"/>
      <c r="AB23" s="69"/>
      <c r="AC23" s="8"/>
      <c r="AD23" s="8"/>
      <c r="AE23" s="8"/>
    </row>
    <row r="24" spans="1:31" ht="12.75">
      <c r="A24">
        <v>24</v>
      </c>
      <c r="B24" s="16"/>
      <c r="C24" s="16" t="s">
        <v>223</v>
      </c>
      <c r="D24" s="16">
        <v>21</v>
      </c>
      <c r="E24" s="16">
        <v>20</v>
      </c>
      <c r="F24" s="17">
        <f t="shared" si="0"/>
        <v>41</v>
      </c>
      <c r="G24" s="16">
        <v>13</v>
      </c>
      <c r="H24" s="16">
        <v>11</v>
      </c>
      <c r="I24" s="16">
        <v>10</v>
      </c>
      <c r="J24" s="16">
        <v>4</v>
      </c>
      <c r="K24" s="17">
        <f t="shared" si="1"/>
        <v>38</v>
      </c>
      <c r="L24" s="17">
        <f t="shared" si="2"/>
        <v>79</v>
      </c>
      <c r="M24" s="18">
        <v>20</v>
      </c>
      <c r="N24">
        <f t="shared" si="15"/>
        <v>2</v>
      </c>
      <c r="O24">
        <f t="shared" si="16"/>
        <v>2</v>
      </c>
      <c r="P24">
        <f t="shared" si="17"/>
        <v>0</v>
      </c>
      <c r="U24">
        <f t="shared" si="13"/>
        <v>1</v>
      </c>
      <c r="V24">
        <f t="shared" si="14"/>
        <v>0</v>
      </c>
      <c r="X24" s="67"/>
      <c r="Y24" s="67"/>
      <c r="Z24" s="68"/>
      <c r="AA24" s="8"/>
      <c r="AB24" s="69"/>
      <c r="AC24" s="8"/>
      <c r="AD24" s="8"/>
      <c r="AE24" s="8"/>
    </row>
    <row r="25" spans="1:31" ht="12.75">
      <c r="A25">
        <v>25</v>
      </c>
      <c r="B25" s="16"/>
      <c r="C25" s="16" t="s">
        <v>224</v>
      </c>
      <c r="D25" s="16">
        <v>23</v>
      </c>
      <c r="E25" s="16">
        <v>14</v>
      </c>
      <c r="F25" s="17">
        <f t="shared" si="0"/>
        <v>37</v>
      </c>
      <c r="G25" s="16">
        <v>11</v>
      </c>
      <c r="H25" s="16">
        <v>9</v>
      </c>
      <c r="I25" s="16">
        <v>10</v>
      </c>
      <c r="J25" s="16">
        <v>4</v>
      </c>
      <c r="K25" s="17">
        <f t="shared" si="1"/>
        <v>34</v>
      </c>
      <c r="L25" s="17">
        <f t="shared" si="2"/>
        <v>71</v>
      </c>
      <c r="M25" s="18">
        <v>21</v>
      </c>
      <c r="N25">
        <f t="shared" si="15"/>
        <v>5</v>
      </c>
      <c r="O25">
        <f t="shared" si="16"/>
        <v>2</v>
      </c>
      <c r="P25">
        <f t="shared" si="17"/>
        <v>0</v>
      </c>
      <c r="U25">
        <f t="shared" si="13"/>
        <v>1</v>
      </c>
      <c r="V25">
        <f t="shared" si="14"/>
        <v>0</v>
      </c>
      <c r="X25" s="67"/>
      <c r="Y25" s="67"/>
      <c r="Z25" s="68"/>
      <c r="AA25" s="8"/>
      <c r="AB25" s="69"/>
      <c r="AC25" s="8"/>
      <c r="AD25" s="8"/>
      <c r="AE25" s="8"/>
    </row>
    <row r="26" spans="1:31" ht="12.75">
      <c r="A26">
        <v>26</v>
      </c>
      <c r="B26" s="16"/>
      <c r="C26" s="16" t="s">
        <v>225</v>
      </c>
      <c r="D26" s="16">
        <v>20</v>
      </c>
      <c r="E26" s="16">
        <v>13</v>
      </c>
      <c r="F26" s="17">
        <f t="shared" si="0"/>
        <v>33</v>
      </c>
      <c r="G26" s="16">
        <v>1</v>
      </c>
      <c r="H26" s="16">
        <v>7</v>
      </c>
      <c r="I26" s="16">
        <v>7</v>
      </c>
      <c r="J26" s="16">
        <v>2</v>
      </c>
      <c r="K26" s="17">
        <f t="shared" si="1"/>
        <v>17</v>
      </c>
      <c r="L26" s="17">
        <f t="shared" si="2"/>
        <v>50</v>
      </c>
      <c r="M26" s="18">
        <v>22</v>
      </c>
      <c r="N26">
        <f t="shared" si="15"/>
        <v>5</v>
      </c>
      <c r="O26">
        <f t="shared" si="16"/>
        <v>3</v>
      </c>
      <c r="P26">
        <f t="shared" si="17"/>
        <v>0</v>
      </c>
      <c r="U26">
        <f t="shared" si="13"/>
        <v>1</v>
      </c>
      <c r="V26">
        <f t="shared" si="14"/>
        <v>0</v>
      </c>
      <c r="X26" s="67"/>
      <c r="Y26" s="67"/>
      <c r="Z26" s="68"/>
      <c r="AA26" s="8"/>
      <c r="AB26" s="69"/>
      <c r="AC26" s="8"/>
      <c r="AD26" s="8"/>
      <c r="AE26" s="8"/>
    </row>
    <row r="27" spans="1:31" ht="12.75">
      <c r="A27">
        <v>27</v>
      </c>
      <c r="B27" s="16"/>
      <c r="C27" s="16" t="s">
        <v>226</v>
      </c>
      <c r="D27" s="16">
        <v>18</v>
      </c>
      <c r="E27" s="16">
        <v>16</v>
      </c>
      <c r="F27" s="17">
        <f t="shared" si="0"/>
        <v>34</v>
      </c>
      <c r="G27" s="16">
        <v>8</v>
      </c>
      <c r="H27" s="16">
        <v>8</v>
      </c>
      <c r="I27" s="16">
        <v>7</v>
      </c>
      <c r="J27" s="16">
        <v>2</v>
      </c>
      <c r="K27" s="17">
        <f t="shared" si="1"/>
        <v>25</v>
      </c>
      <c r="L27" s="17">
        <f t="shared" si="2"/>
        <v>59</v>
      </c>
      <c r="M27" s="18">
        <v>23</v>
      </c>
      <c r="N27">
        <f t="shared" si="15"/>
        <v>6</v>
      </c>
      <c r="O27">
        <f t="shared" si="16"/>
        <v>0</v>
      </c>
      <c r="P27">
        <f t="shared" si="17"/>
        <v>0</v>
      </c>
      <c r="U27">
        <f t="shared" si="13"/>
        <v>1</v>
      </c>
      <c r="V27">
        <f t="shared" si="14"/>
        <v>0</v>
      </c>
      <c r="X27" s="67"/>
      <c r="Y27" s="67"/>
      <c r="Z27" s="68"/>
      <c r="AA27" s="8"/>
      <c r="AB27" s="69"/>
      <c r="AC27" s="8"/>
      <c r="AD27" s="8"/>
      <c r="AE27" s="8"/>
    </row>
    <row r="28" spans="1:31" ht="12.75">
      <c r="A28">
        <v>28</v>
      </c>
      <c r="B28" s="16"/>
      <c r="C28" s="16" t="s">
        <v>227</v>
      </c>
      <c r="D28" s="16">
        <v>23</v>
      </c>
      <c r="E28" s="16">
        <v>24</v>
      </c>
      <c r="F28" s="17">
        <f t="shared" si="0"/>
        <v>47</v>
      </c>
      <c r="G28" s="16">
        <v>9</v>
      </c>
      <c r="H28" s="16">
        <v>11</v>
      </c>
      <c r="I28" s="16">
        <v>12</v>
      </c>
      <c r="J28" s="16">
        <v>4</v>
      </c>
      <c r="K28" s="17">
        <f t="shared" si="1"/>
        <v>36</v>
      </c>
      <c r="L28" s="17">
        <f t="shared" si="2"/>
        <v>83</v>
      </c>
      <c r="M28" s="18">
        <v>24</v>
      </c>
      <c r="N28">
        <f t="shared" si="15"/>
        <v>3</v>
      </c>
      <c r="O28">
        <f t="shared" si="16"/>
        <v>1</v>
      </c>
      <c r="P28">
        <f t="shared" si="17"/>
        <v>0</v>
      </c>
      <c r="U28">
        <f t="shared" si="13"/>
        <v>1</v>
      </c>
      <c r="V28">
        <f t="shared" si="14"/>
        <v>0</v>
      </c>
      <c r="X28" s="67"/>
      <c r="Y28" s="67"/>
      <c r="Z28" s="68"/>
      <c r="AA28" s="8"/>
      <c r="AB28" s="69"/>
      <c r="AC28" s="8"/>
      <c r="AD28" s="8"/>
      <c r="AE28" s="8"/>
    </row>
    <row r="29" spans="1:31" ht="12.75">
      <c r="A29">
        <v>29</v>
      </c>
      <c r="B29" s="16"/>
      <c r="C29" s="16" t="s">
        <v>228</v>
      </c>
      <c r="D29" s="16">
        <v>21</v>
      </c>
      <c r="E29" s="16">
        <v>17</v>
      </c>
      <c r="F29" s="17">
        <f t="shared" si="0"/>
        <v>38</v>
      </c>
      <c r="G29" s="16">
        <v>5</v>
      </c>
      <c r="H29" s="16">
        <v>9</v>
      </c>
      <c r="I29" s="16">
        <v>6</v>
      </c>
      <c r="J29" s="16">
        <v>4</v>
      </c>
      <c r="K29" s="17">
        <f t="shared" si="1"/>
        <v>24</v>
      </c>
      <c r="L29" s="17">
        <f t="shared" si="2"/>
        <v>62</v>
      </c>
      <c r="M29" s="18">
        <v>25</v>
      </c>
      <c r="N29">
        <f t="shared" si="15"/>
        <v>1</v>
      </c>
      <c r="O29">
        <f t="shared" si="16"/>
        <v>1</v>
      </c>
      <c r="P29">
        <f t="shared" si="17"/>
        <v>1</v>
      </c>
      <c r="U29">
        <f t="shared" si="13"/>
        <v>2</v>
      </c>
      <c r="V29">
        <f t="shared" si="14"/>
        <v>0</v>
      </c>
      <c r="X29" s="67"/>
      <c r="Y29" s="67"/>
      <c r="Z29" s="68"/>
      <c r="AA29" s="8"/>
      <c r="AB29" s="69"/>
      <c r="AC29" s="8"/>
      <c r="AD29" s="8"/>
      <c r="AE29" s="8"/>
    </row>
    <row r="30" spans="1:31" ht="12.75">
      <c r="A30">
        <v>30</v>
      </c>
      <c r="B30" s="16"/>
      <c r="C30" s="16" t="s">
        <v>229</v>
      </c>
      <c r="D30" s="16">
        <v>17</v>
      </c>
      <c r="E30" s="16">
        <v>19</v>
      </c>
      <c r="F30" s="17">
        <f t="shared" si="0"/>
        <v>36</v>
      </c>
      <c r="G30" s="16">
        <v>8</v>
      </c>
      <c r="H30" s="16">
        <v>9</v>
      </c>
      <c r="I30" s="16">
        <v>7</v>
      </c>
      <c r="J30" s="16">
        <v>3</v>
      </c>
      <c r="K30" s="17">
        <f t="shared" si="1"/>
        <v>27</v>
      </c>
      <c r="L30" s="17">
        <f t="shared" si="2"/>
        <v>63</v>
      </c>
      <c r="M30" s="18">
        <v>26</v>
      </c>
      <c r="N30">
        <f t="shared" si="15"/>
        <v>0</v>
      </c>
      <c r="O30">
        <f t="shared" si="16"/>
        <v>0</v>
      </c>
      <c r="P30">
        <f aca="true" t="shared" si="18" ref="P30:P54">COUNTIF(F$4:F$43,$M30)</f>
        <v>0</v>
      </c>
      <c r="U30">
        <f t="shared" si="13"/>
        <v>0</v>
      </c>
      <c r="V30">
        <f t="shared" si="14"/>
        <v>0</v>
      </c>
      <c r="X30" s="8"/>
      <c r="Y30" s="8"/>
      <c r="Z30" s="8"/>
      <c r="AA30" s="8"/>
      <c r="AB30" s="70"/>
      <c r="AC30" s="8"/>
      <c r="AD30" s="8"/>
      <c r="AE30" s="8"/>
    </row>
    <row r="31" spans="1:22" ht="12.75">
      <c r="A31">
        <v>31</v>
      </c>
      <c r="B31" s="16"/>
      <c r="C31" s="16" t="s">
        <v>230</v>
      </c>
      <c r="D31" s="16">
        <v>19</v>
      </c>
      <c r="E31" s="16">
        <v>19</v>
      </c>
      <c r="F31" s="17">
        <f t="shared" si="0"/>
        <v>38</v>
      </c>
      <c r="G31" s="16">
        <v>5</v>
      </c>
      <c r="H31" s="16">
        <v>9</v>
      </c>
      <c r="I31" s="16">
        <v>5</v>
      </c>
      <c r="J31" s="16">
        <v>3</v>
      </c>
      <c r="K31" s="17">
        <f t="shared" si="1"/>
        <v>22</v>
      </c>
      <c r="L31" s="17">
        <f t="shared" si="2"/>
        <v>60</v>
      </c>
      <c r="M31" s="18">
        <v>27</v>
      </c>
      <c r="N31">
        <f t="shared" si="15"/>
        <v>1</v>
      </c>
      <c r="O31">
        <f t="shared" si="16"/>
        <v>0</v>
      </c>
      <c r="P31">
        <f t="shared" si="18"/>
        <v>1</v>
      </c>
      <c r="U31">
        <f t="shared" si="13"/>
        <v>2</v>
      </c>
      <c r="V31">
        <f t="shared" si="14"/>
        <v>0</v>
      </c>
    </row>
    <row r="32" spans="1:22" ht="12.75">
      <c r="A32">
        <v>32</v>
      </c>
      <c r="B32" s="16"/>
      <c r="C32" s="16" t="s">
        <v>231</v>
      </c>
      <c r="D32" s="16">
        <v>22</v>
      </c>
      <c r="E32" s="16">
        <v>21</v>
      </c>
      <c r="F32" s="17">
        <f t="shared" si="0"/>
        <v>43</v>
      </c>
      <c r="G32" s="16">
        <v>13</v>
      </c>
      <c r="H32" s="16">
        <v>12</v>
      </c>
      <c r="I32" s="16">
        <v>13</v>
      </c>
      <c r="J32" s="16">
        <v>6</v>
      </c>
      <c r="K32" s="17">
        <f t="shared" si="1"/>
        <v>44</v>
      </c>
      <c r="L32" s="17">
        <f t="shared" si="2"/>
        <v>87</v>
      </c>
      <c r="M32" s="18">
        <v>28</v>
      </c>
      <c r="N32">
        <f t="shared" si="15"/>
        <v>0</v>
      </c>
      <c r="O32">
        <f t="shared" si="16"/>
        <v>0</v>
      </c>
      <c r="P32">
        <f t="shared" si="18"/>
        <v>2</v>
      </c>
      <c r="U32">
        <f t="shared" si="13"/>
        <v>2</v>
      </c>
      <c r="V32">
        <f t="shared" si="14"/>
        <v>0</v>
      </c>
    </row>
    <row r="33" spans="1:22" ht="12.75">
      <c r="A33">
        <v>33</v>
      </c>
      <c r="B33" s="16"/>
      <c r="C33" s="16" t="s">
        <v>232</v>
      </c>
      <c r="D33" s="16">
        <v>23</v>
      </c>
      <c r="E33" s="16">
        <v>17</v>
      </c>
      <c r="F33" s="17">
        <f t="shared" si="0"/>
        <v>40</v>
      </c>
      <c r="G33" s="16">
        <v>9</v>
      </c>
      <c r="H33" s="16">
        <v>10</v>
      </c>
      <c r="I33" s="16">
        <v>10</v>
      </c>
      <c r="J33" s="16">
        <v>4</v>
      </c>
      <c r="K33" s="17">
        <f t="shared" si="1"/>
        <v>33</v>
      </c>
      <c r="L33" s="17">
        <f t="shared" si="2"/>
        <v>73</v>
      </c>
      <c r="M33" s="18">
        <v>29</v>
      </c>
      <c r="N33">
        <f t="shared" si="15"/>
        <v>0</v>
      </c>
      <c r="O33">
        <f t="shared" si="16"/>
        <v>0</v>
      </c>
      <c r="P33">
        <f t="shared" si="18"/>
        <v>0</v>
      </c>
      <c r="U33">
        <f t="shared" si="13"/>
        <v>1</v>
      </c>
      <c r="V33">
        <f t="shared" si="14"/>
        <v>0</v>
      </c>
    </row>
    <row r="34" spans="1:22" ht="12.75">
      <c r="A34">
        <v>34</v>
      </c>
      <c r="B34" s="16"/>
      <c r="C34" s="16" t="s">
        <v>233</v>
      </c>
      <c r="D34" s="16">
        <v>15</v>
      </c>
      <c r="E34" s="16">
        <v>13</v>
      </c>
      <c r="F34" s="17">
        <f t="shared" si="0"/>
        <v>28</v>
      </c>
      <c r="G34" s="16">
        <v>5</v>
      </c>
      <c r="H34" s="16">
        <v>8</v>
      </c>
      <c r="I34" s="16">
        <v>7</v>
      </c>
      <c r="J34" s="16">
        <v>3</v>
      </c>
      <c r="K34" s="17">
        <f t="shared" si="1"/>
        <v>23</v>
      </c>
      <c r="L34" s="17">
        <f t="shared" si="2"/>
        <v>51</v>
      </c>
      <c r="M34" s="18">
        <v>30</v>
      </c>
      <c r="N34">
        <f t="shared" si="15"/>
        <v>0</v>
      </c>
      <c r="O34">
        <f t="shared" si="16"/>
        <v>0</v>
      </c>
      <c r="P34">
        <f t="shared" si="18"/>
        <v>1</v>
      </c>
      <c r="U34">
        <f t="shared" si="13"/>
        <v>1</v>
      </c>
      <c r="V34">
        <f t="shared" si="14"/>
        <v>0</v>
      </c>
    </row>
    <row r="35" spans="1:22" ht="12.75">
      <c r="A35">
        <v>35</v>
      </c>
      <c r="B35" s="16"/>
      <c r="C35" s="16" t="s">
        <v>234</v>
      </c>
      <c r="D35" s="16">
        <v>18</v>
      </c>
      <c r="E35" s="16">
        <v>12</v>
      </c>
      <c r="F35" s="17">
        <f t="shared" si="0"/>
        <v>30</v>
      </c>
      <c r="G35" s="16">
        <v>3</v>
      </c>
      <c r="H35" s="16">
        <v>10</v>
      </c>
      <c r="I35" s="16">
        <v>4</v>
      </c>
      <c r="J35" s="16">
        <v>4</v>
      </c>
      <c r="K35" s="17">
        <f t="shared" si="1"/>
        <v>21</v>
      </c>
      <c r="L35" s="17">
        <f t="shared" si="2"/>
        <v>51</v>
      </c>
      <c r="M35" s="18">
        <v>31</v>
      </c>
      <c r="N35">
        <f t="shared" si="15"/>
        <v>0</v>
      </c>
      <c r="O35">
        <f t="shared" si="16"/>
        <v>0</v>
      </c>
      <c r="P35">
        <f t="shared" si="18"/>
        <v>0</v>
      </c>
      <c r="U35">
        <f t="shared" si="13"/>
        <v>1</v>
      </c>
      <c r="V35">
        <f t="shared" si="14"/>
        <v>0</v>
      </c>
    </row>
    <row r="36" spans="1:22" ht="12.75">
      <c r="A36">
        <v>36</v>
      </c>
      <c r="B36" s="16"/>
      <c r="C36" s="16" t="s">
        <v>235</v>
      </c>
      <c r="D36" s="16">
        <v>25</v>
      </c>
      <c r="E36" s="16">
        <v>25</v>
      </c>
      <c r="F36" s="17">
        <f t="shared" si="0"/>
        <v>50</v>
      </c>
      <c r="G36" s="16">
        <v>15</v>
      </c>
      <c r="H36" s="16">
        <v>11</v>
      </c>
      <c r="I36" s="16">
        <v>13</v>
      </c>
      <c r="J36" s="16">
        <v>6</v>
      </c>
      <c r="K36" s="17">
        <f t="shared" si="1"/>
        <v>45</v>
      </c>
      <c r="L36" s="17">
        <f t="shared" si="2"/>
        <v>95</v>
      </c>
      <c r="M36" s="18">
        <v>32</v>
      </c>
      <c r="N36">
        <f t="shared" si="15"/>
        <v>0</v>
      </c>
      <c r="O36">
        <f t="shared" si="16"/>
        <v>0</v>
      </c>
      <c r="P36">
        <f t="shared" si="18"/>
        <v>0</v>
      </c>
      <c r="U36">
        <f t="shared" si="13"/>
        <v>1</v>
      </c>
      <c r="V36">
        <f t="shared" si="14"/>
        <v>0</v>
      </c>
    </row>
    <row r="37" spans="1:22" ht="12.75">
      <c r="A37">
        <v>37</v>
      </c>
      <c r="B37" s="16"/>
      <c r="C37" s="16"/>
      <c r="D37" s="16"/>
      <c r="E37" s="16"/>
      <c r="F37" s="17">
        <f t="shared" si="0"/>
      </c>
      <c r="G37" s="16"/>
      <c r="H37" s="16"/>
      <c r="I37" s="16"/>
      <c r="J37" s="16"/>
      <c r="K37" s="17">
        <f t="shared" si="1"/>
      </c>
      <c r="L37" s="17">
        <f t="shared" si="2"/>
      </c>
      <c r="M37" s="18">
        <v>33</v>
      </c>
      <c r="P37">
        <f t="shared" si="18"/>
        <v>2</v>
      </c>
      <c r="U37">
        <f t="shared" si="13"/>
        <v>1</v>
      </c>
      <c r="V37">
        <f t="shared" si="14"/>
        <v>0</v>
      </c>
    </row>
    <row r="38" spans="1:22" ht="12.75">
      <c r="A38">
        <v>38</v>
      </c>
      <c r="B38" s="16"/>
      <c r="C38" s="16"/>
      <c r="D38" s="16"/>
      <c r="E38" s="16"/>
      <c r="F38" s="17">
        <f t="shared" si="0"/>
      </c>
      <c r="G38" s="16"/>
      <c r="H38" s="16"/>
      <c r="I38" s="16"/>
      <c r="J38" s="16"/>
      <c r="K38" s="17">
        <f t="shared" si="1"/>
      </c>
      <c r="L38" s="17">
        <f t="shared" si="2"/>
      </c>
      <c r="M38" s="18">
        <v>34</v>
      </c>
      <c r="P38">
        <f t="shared" si="18"/>
        <v>1</v>
      </c>
      <c r="U38">
        <f t="shared" si="13"/>
        <v>2</v>
      </c>
      <c r="V38">
        <f t="shared" si="14"/>
        <v>0</v>
      </c>
    </row>
    <row r="39" spans="1:22" ht="12.75">
      <c r="A39">
        <v>39</v>
      </c>
      <c r="B39" s="16"/>
      <c r="C39" s="16"/>
      <c r="D39" s="16"/>
      <c r="E39" s="16"/>
      <c r="F39" s="17">
        <f t="shared" si="0"/>
      </c>
      <c r="G39" s="16"/>
      <c r="H39" s="16"/>
      <c r="I39" s="16"/>
      <c r="J39" s="16"/>
      <c r="K39" s="17">
        <f t="shared" si="1"/>
      </c>
      <c r="L39" s="17">
        <f t="shared" si="2"/>
      </c>
      <c r="M39" s="18">
        <v>35</v>
      </c>
      <c r="P39">
        <f t="shared" si="18"/>
        <v>0</v>
      </c>
      <c r="U39">
        <f t="shared" si="13"/>
        <v>1</v>
      </c>
      <c r="V39">
        <f t="shared" si="14"/>
        <v>0</v>
      </c>
    </row>
    <row r="40" spans="1:22" ht="12.75">
      <c r="A40">
        <v>40</v>
      </c>
      <c r="B40" s="16"/>
      <c r="C40" s="16"/>
      <c r="D40" s="16"/>
      <c r="E40" s="16"/>
      <c r="F40" s="17">
        <f t="shared" si="0"/>
      </c>
      <c r="G40" s="16"/>
      <c r="H40" s="16"/>
      <c r="I40" s="16"/>
      <c r="J40" s="16"/>
      <c r="K40" s="17">
        <f t="shared" si="1"/>
      </c>
      <c r="L40" s="17">
        <f t="shared" si="2"/>
      </c>
      <c r="M40" s="18">
        <v>36</v>
      </c>
      <c r="P40">
        <f t="shared" si="18"/>
        <v>1</v>
      </c>
      <c r="U40">
        <f t="shared" si="13"/>
        <v>3</v>
      </c>
      <c r="V40">
        <f t="shared" si="14"/>
        <v>0</v>
      </c>
    </row>
    <row r="41" spans="1:22" ht="12.75">
      <c r="A41">
        <v>41</v>
      </c>
      <c r="B41" s="16"/>
      <c r="C41" s="16"/>
      <c r="D41" s="16"/>
      <c r="E41" s="16"/>
      <c r="F41" s="17">
        <f t="shared" si="0"/>
      </c>
      <c r="G41" s="16"/>
      <c r="H41" s="16"/>
      <c r="I41" s="16"/>
      <c r="J41" s="16"/>
      <c r="K41" s="17">
        <f t="shared" si="1"/>
      </c>
      <c r="L41" s="17">
        <f t="shared" si="2"/>
      </c>
      <c r="M41" s="18">
        <v>37</v>
      </c>
      <c r="P41">
        <f t="shared" si="18"/>
        <v>3</v>
      </c>
      <c r="U41">
        <f t="shared" si="13"/>
        <v>0</v>
      </c>
      <c r="V41">
        <f t="shared" si="14"/>
        <v>0</v>
      </c>
    </row>
    <row r="42" spans="1:22" ht="12.75">
      <c r="A42">
        <v>42</v>
      </c>
      <c r="B42" s="16"/>
      <c r="C42" s="16"/>
      <c r="D42" s="16"/>
      <c r="E42" s="16"/>
      <c r="F42" s="17">
        <f t="shared" si="0"/>
      </c>
      <c r="G42" s="16"/>
      <c r="H42" s="16"/>
      <c r="I42" s="16"/>
      <c r="J42" s="16"/>
      <c r="K42" s="17">
        <f t="shared" si="1"/>
      </c>
      <c r="L42" s="17">
        <f t="shared" si="2"/>
      </c>
      <c r="M42" s="18">
        <v>38</v>
      </c>
      <c r="P42">
        <f t="shared" si="18"/>
        <v>6</v>
      </c>
      <c r="U42">
        <f t="shared" si="13"/>
        <v>1</v>
      </c>
      <c r="V42">
        <f t="shared" si="14"/>
        <v>0</v>
      </c>
    </row>
    <row r="43" spans="1:22" ht="12.75">
      <c r="A43">
        <v>43</v>
      </c>
      <c r="B43" s="16"/>
      <c r="C43" s="16"/>
      <c r="D43" s="16"/>
      <c r="E43" s="16"/>
      <c r="F43" s="17">
        <f t="shared" si="0"/>
      </c>
      <c r="G43" s="16"/>
      <c r="H43" s="16"/>
      <c r="I43" s="16"/>
      <c r="J43" s="16"/>
      <c r="K43" s="17">
        <f t="shared" si="1"/>
      </c>
      <c r="L43" s="17">
        <f t="shared" si="2"/>
      </c>
      <c r="M43" s="18">
        <v>39</v>
      </c>
      <c r="P43">
        <f t="shared" si="18"/>
        <v>2</v>
      </c>
      <c r="U43">
        <f t="shared" si="13"/>
        <v>1</v>
      </c>
      <c r="V43">
        <f t="shared" si="14"/>
        <v>1</v>
      </c>
    </row>
    <row r="44" spans="1:22" ht="12.75">
      <c r="A44">
        <v>44</v>
      </c>
      <c r="M44" s="18">
        <v>40</v>
      </c>
      <c r="P44">
        <f t="shared" si="18"/>
        <v>1</v>
      </c>
      <c r="U44">
        <f t="shared" si="13"/>
        <v>0</v>
      </c>
      <c r="V44">
        <f t="shared" si="14"/>
        <v>0</v>
      </c>
    </row>
    <row r="45" spans="1:22" ht="12.75">
      <c r="A45">
        <v>45</v>
      </c>
      <c r="B45" s="71" t="s">
        <v>57</v>
      </c>
      <c r="C45" s="72">
        <f>COUNTA(C$4:C$43)</f>
        <v>33</v>
      </c>
      <c r="D45" s="73" t="s">
        <v>58</v>
      </c>
      <c r="E45" s="73"/>
      <c r="F45" s="74" t="s">
        <v>59</v>
      </c>
      <c r="G45" s="75"/>
      <c r="H45" s="75" t="s">
        <v>60</v>
      </c>
      <c r="I45" s="75"/>
      <c r="J45" s="75"/>
      <c r="K45" s="76" t="s">
        <v>61</v>
      </c>
      <c r="L45" s="104" t="s">
        <v>62</v>
      </c>
      <c r="M45" s="18">
        <v>41</v>
      </c>
      <c r="P45">
        <f t="shared" si="18"/>
        <v>1</v>
      </c>
      <c r="U45">
        <f t="shared" si="13"/>
        <v>0</v>
      </c>
      <c r="V45">
        <f t="shared" si="14"/>
        <v>0</v>
      </c>
    </row>
    <row r="46" spans="1:22" ht="12.75">
      <c r="A46">
        <v>46</v>
      </c>
      <c r="B46" s="78" t="s">
        <v>63</v>
      </c>
      <c r="C46" s="79"/>
      <c r="D46" s="80">
        <f aca="true" t="shared" si="19" ref="D46:L46">SUM(D4:D43)/$C45</f>
        <v>20.757575757575758</v>
      </c>
      <c r="E46" s="80">
        <f t="shared" si="19"/>
        <v>17.454545454545453</v>
      </c>
      <c r="F46" s="80">
        <f t="shared" si="19"/>
        <v>38.21212121212121</v>
      </c>
      <c r="G46" s="80">
        <f t="shared" si="19"/>
        <v>7.848484848484849</v>
      </c>
      <c r="H46" s="80">
        <f t="shared" si="19"/>
        <v>9.06060606060606</v>
      </c>
      <c r="I46" s="80">
        <f t="shared" si="19"/>
        <v>8.181818181818182</v>
      </c>
      <c r="J46" s="80">
        <f t="shared" si="19"/>
        <v>3.515151515151515</v>
      </c>
      <c r="K46" s="80">
        <f t="shared" si="19"/>
        <v>28.606060606060606</v>
      </c>
      <c r="L46" s="80">
        <f t="shared" si="19"/>
        <v>66.81818181818181</v>
      </c>
      <c r="M46" s="18">
        <v>42</v>
      </c>
      <c r="N46" s="81"/>
      <c r="O46" s="81"/>
      <c r="P46">
        <f t="shared" si="18"/>
        <v>3</v>
      </c>
      <c r="Q46" s="81"/>
      <c r="R46" s="81"/>
      <c r="S46" s="81"/>
      <c r="T46" s="81"/>
      <c r="U46">
        <f t="shared" si="13"/>
        <v>0</v>
      </c>
      <c r="V46">
        <f t="shared" si="14"/>
        <v>0</v>
      </c>
    </row>
    <row r="47" spans="1:22" ht="12.75">
      <c r="A47">
        <v>47</v>
      </c>
      <c r="B47" s="82" t="s">
        <v>64</v>
      </c>
      <c r="C47" s="82"/>
      <c r="D47" s="103">
        <f>SUM(D4:D43)/(25*$C45)</f>
        <v>0.8303030303030303</v>
      </c>
      <c r="E47" s="103">
        <f>SUM(E4:E43)/(25*$C45)</f>
        <v>0.6981818181818182</v>
      </c>
      <c r="F47" s="103">
        <f>SUM(F4:F43)/(50*$C45)</f>
        <v>0.7642424242424243</v>
      </c>
      <c r="G47" s="103">
        <f>SUM(G4:G43)/(15*$C45)</f>
        <v>0.5232323232323233</v>
      </c>
      <c r="H47" s="103">
        <f>SUM(H4:H43)/(12*$C45)</f>
        <v>0.7550505050505051</v>
      </c>
      <c r="I47" s="103">
        <f>SUM(I4:I43)/(15*$C45)</f>
        <v>0.5454545454545454</v>
      </c>
      <c r="J47" s="103">
        <f>SUM(J4:J43)/(8*$C45)</f>
        <v>0.4393939393939394</v>
      </c>
      <c r="K47" s="103">
        <f>SUM(K4:K43)/(50*$C45)</f>
        <v>0.5721212121212121</v>
      </c>
      <c r="L47" s="103">
        <f>SUM(L4:L43)/(100*$C45)</f>
        <v>0.6681818181818182</v>
      </c>
      <c r="M47" s="18">
        <v>43</v>
      </c>
      <c r="N47" s="77"/>
      <c r="O47" s="77"/>
      <c r="P47">
        <f t="shared" si="18"/>
        <v>2</v>
      </c>
      <c r="Q47" s="77"/>
      <c r="R47" s="77"/>
      <c r="S47" s="77"/>
      <c r="T47" s="77"/>
      <c r="U47">
        <f t="shared" si="13"/>
        <v>1</v>
      </c>
      <c r="V47">
        <f t="shared" si="14"/>
        <v>1</v>
      </c>
    </row>
    <row r="48" spans="1:22" ht="12.75">
      <c r="A48" s="77"/>
      <c r="B48" s="77"/>
      <c r="C48" s="83"/>
      <c r="D48" s="77"/>
      <c r="E48" s="77"/>
      <c r="F48" s="77"/>
      <c r="G48" s="77"/>
      <c r="H48" s="77"/>
      <c r="I48" s="77"/>
      <c r="J48" s="77"/>
      <c r="K48" s="77"/>
      <c r="L48" s="77"/>
      <c r="M48" s="18">
        <v>44</v>
      </c>
      <c r="N48" s="77"/>
      <c r="O48" s="77"/>
      <c r="P48">
        <f t="shared" si="18"/>
        <v>2</v>
      </c>
      <c r="Q48" s="77"/>
      <c r="R48" s="77"/>
      <c r="S48" s="77"/>
      <c r="T48" s="77"/>
      <c r="U48">
        <f t="shared" si="13"/>
        <v>1</v>
      </c>
      <c r="V48">
        <f t="shared" si="14"/>
        <v>0</v>
      </c>
    </row>
    <row r="49" spans="1:22" ht="12.75">
      <c r="A49" s="77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18">
        <v>45</v>
      </c>
      <c r="N49" s="77"/>
      <c r="O49" s="77"/>
      <c r="P49">
        <f t="shared" si="18"/>
        <v>0</v>
      </c>
      <c r="Q49" s="77"/>
      <c r="R49" s="77"/>
      <c r="S49" s="77"/>
      <c r="T49" s="77"/>
      <c r="U49">
        <f t="shared" si="13"/>
        <v>1</v>
      </c>
      <c r="V49">
        <f t="shared" si="14"/>
        <v>1</v>
      </c>
    </row>
    <row r="50" spans="1:22" ht="12.75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18">
        <v>46</v>
      </c>
      <c r="N50" s="77"/>
      <c r="O50" s="77"/>
      <c r="P50">
        <f t="shared" si="18"/>
        <v>2</v>
      </c>
      <c r="Q50" s="77"/>
      <c r="R50" s="77"/>
      <c r="S50" s="77"/>
      <c r="T50" s="77"/>
      <c r="U50">
        <f t="shared" si="13"/>
        <v>0</v>
      </c>
      <c r="V50">
        <f t="shared" si="14"/>
        <v>0</v>
      </c>
    </row>
    <row r="51" spans="1:22" ht="12.75">
      <c r="A51" s="77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18">
        <v>47</v>
      </c>
      <c r="N51" s="77"/>
      <c r="O51" s="77"/>
      <c r="P51">
        <f t="shared" si="18"/>
        <v>1</v>
      </c>
      <c r="Q51" s="77"/>
      <c r="R51" s="77"/>
      <c r="S51" s="77"/>
      <c r="T51" s="77"/>
      <c r="U51">
        <f t="shared" si="13"/>
        <v>0</v>
      </c>
      <c r="V51">
        <f t="shared" si="14"/>
        <v>0</v>
      </c>
    </row>
    <row r="52" spans="1:22" ht="12.75">
      <c r="A52" s="77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18">
        <v>48</v>
      </c>
      <c r="N52" s="77"/>
      <c r="O52" s="77"/>
      <c r="P52">
        <f t="shared" si="18"/>
        <v>0</v>
      </c>
      <c r="Q52" s="77"/>
      <c r="R52" s="77"/>
      <c r="S52" s="77"/>
      <c r="T52" s="77"/>
      <c r="U52">
        <f t="shared" si="13"/>
        <v>0</v>
      </c>
      <c r="V52">
        <f t="shared" si="14"/>
        <v>0</v>
      </c>
    </row>
    <row r="53" spans="1:22" ht="12.75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18">
        <v>49</v>
      </c>
      <c r="N53" s="77"/>
      <c r="O53" s="77"/>
      <c r="P53">
        <f t="shared" si="18"/>
        <v>0</v>
      </c>
      <c r="Q53" s="77"/>
      <c r="R53" s="77"/>
      <c r="S53" s="77"/>
      <c r="T53" s="77"/>
      <c r="U53">
        <f t="shared" si="13"/>
        <v>0</v>
      </c>
      <c r="V53">
        <f t="shared" si="14"/>
        <v>0</v>
      </c>
    </row>
    <row r="54" spans="1:22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18">
        <v>50</v>
      </c>
      <c r="N54" s="77"/>
      <c r="O54" s="77"/>
      <c r="P54">
        <f t="shared" si="18"/>
        <v>1</v>
      </c>
      <c r="Q54" s="77"/>
      <c r="R54" s="77"/>
      <c r="S54" s="77"/>
      <c r="T54" s="77"/>
      <c r="U54">
        <f t="shared" si="13"/>
        <v>0</v>
      </c>
      <c r="V54">
        <f t="shared" si="14"/>
        <v>1</v>
      </c>
    </row>
    <row r="55" spans="1:23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18">
        <v>51</v>
      </c>
      <c r="N55" s="77"/>
      <c r="O55" s="77"/>
      <c r="P55" s="77"/>
      <c r="Q55" s="77"/>
      <c r="R55" s="77"/>
      <c r="S55" s="77"/>
      <c r="T55" s="77"/>
      <c r="U55" s="77"/>
      <c r="V55">
        <f aca="true" t="shared" si="20" ref="V55:V86">COUNTIF(L$4:L$43,$M55)</f>
        <v>2</v>
      </c>
      <c r="W55" s="77"/>
    </row>
    <row r="56" spans="1:23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18">
        <v>52</v>
      </c>
      <c r="N56" s="77"/>
      <c r="O56" s="77"/>
      <c r="P56" s="77"/>
      <c r="Q56" s="77"/>
      <c r="R56" s="77"/>
      <c r="S56" s="77"/>
      <c r="T56" s="77"/>
      <c r="U56" s="77"/>
      <c r="V56">
        <f t="shared" si="20"/>
        <v>0</v>
      </c>
      <c r="W56" s="77"/>
    </row>
    <row r="57" spans="1:23" ht="12.7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18">
        <v>53</v>
      </c>
      <c r="N57" s="77"/>
      <c r="O57" s="77"/>
      <c r="P57" s="77"/>
      <c r="Q57" s="77"/>
      <c r="R57" s="77"/>
      <c r="S57" s="77"/>
      <c r="T57" s="77"/>
      <c r="U57" s="77"/>
      <c r="V57">
        <f t="shared" si="20"/>
        <v>0</v>
      </c>
      <c r="W57" s="77"/>
    </row>
    <row r="58" spans="1:23" ht="12.75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18">
        <v>54</v>
      </c>
      <c r="N58" s="77"/>
      <c r="O58" s="77"/>
      <c r="P58" s="77"/>
      <c r="Q58" s="77"/>
      <c r="R58" s="77"/>
      <c r="S58" s="77"/>
      <c r="T58" s="77"/>
      <c r="U58" s="77"/>
      <c r="V58">
        <f t="shared" si="20"/>
        <v>0</v>
      </c>
      <c r="W58" s="77"/>
    </row>
    <row r="59" spans="1:23" ht="12.75">
      <c r="A59" s="77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18">
        <v>55</v>
      </c>
      <c r="N59" s="77"/>
      <c r="O59" s="77"/>
      <c r="P59" s="77"/>
      <c r="Q59" s="77"/>
      <c r="R59" s="77"/>
      <c r="S59" s="77"/>
      <c r="T59" s="77"/>
      <c r="U59" s="77"/>
      <c r="V59">
        <f t="shared" si="20"/>
        <v>0</v>
      </c>
      <c r="W59" s="77"/>
    </row>
    <row r="60" spans="1:23" ht="12.75">
      <c r="A60" s="77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18">
        <v>56</v>
      </c>
      <c r="N60" s="77"/>
      <c r="O60" s="77"/>
      <c r="P60" s="77"/>
      <c r="Q60" s="77"/>
      <c r="R60" s="77"/>
      <c r="S60" s="77"/>
      <c r="T60" s="77"/>
      <c r="U60" s="77"/>
      <c r="V60">
        <f t="shared" si="20"/>
        <v>1</v>
      </c>
      <c r="W60" s="77"/>
    </row>
    <row r="61" spans="1:23" ht="12.75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18">
        <v>57</v>
      </c>
      <c r="N61" s="77"/>
      <c r="O61" s="77"/>
      <c r="P61" s="77"/>
      <c r="Q61" s="77"/>
      <c r="R61" s="77"/>
      <c r="S61" s="77"/>
      <c r="T61" s="77"/>
      <c r="U61" s="77"/>
      <c r="V61">
        <f t="shared" si="20"/>
        <v>0</v>
      </c>
      <c r="W61" s="77"/>
    </row>
    <row r="62" spans="1:23" ht="12.75">
      <c r="A62" s="77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18">
        <v>58</v>
      </c>
      <c r="N62" s="77"/>
      <c r="O62" s="77"/>
      <c r="P62" s="77"/>
      <c r="Q62" s="77"/>
      <c r="R62" s="77"/>
      <c r="S62" s="77"/>
      <c r="T62" s="77"/>
      <c r="U62" s="77"/>
      <c r="V62">
        <f t="shared" si="20"/>
        <v>1</v>
      </c>
      <c r="W62" s="77"/>
    </row>
    <row r="63" spans="1:23" ht="12.75">
      <c r="A63" s="77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18">
        <v>59</v>
      </c>
      <c r="N63" s="77"/>
      <c r="O63" s="77"/>
      <c r="P63" s="77"/>
      <c r="Q63" s="77"/>
      <c r="R63" s="77"/>
      <c r="S63" s="77"/>
      <c r="T63" s="77"/>
      <c r="U63" s="77"/>
      <c r="V63">
        <f t="shared" si="20"/>
        <v>1</v>
      </c>
      <c r="W63" s="77"/>
    </row>
    <row r="64" spans="1:23" ht="12.75">
      <c r="A64" s="77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18">
        <v>60</v>
      </c>
      <c r="N64" s="77"/>
      <c r="O64" s="77"/>
      <c r="P64" s="77"/>
      <c r="Q64" s="77"/>
      <c r="R64" s="77"/>
      <c r="S64" s="77"/>
      <c r="T64" s="77"/>
      <c r="U64" s="77"/>
      <c r="V64">
        <f t="shared" si="20"/>
        <v>2</v>
      </c>
      <c r="W64" s="77"/>
    </row>
    <row r="65" spans="1:23" ht="12.75">
      <c r="A65" s="77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18">
        <v>61</v>
      </c>
      <c r="N65" s="77"/>
      <c r="O65" s="77"/>
      <c r="P65" s="77"/>
      <c r="Q65" s="77"/>
      <c r="R65" s="77"/>
      <c r="S65" s="77"/>
      <c r="T65" s="77"/>
      <c r="U65" s="77"/>
      <c r="V65">
        <f t="shared" si="20"/>
        <v>1</v>
      </c>
      <c r="W65" s="77"/>
    </row>
    <row r="66" spans="1:23" ht="12.75">
      <c r="A66" s="77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18">
        <v>62</v>
      </c>
      <c r="N66" s="77"/>
      <c r="O66" s="77"/>
      <c r="P66" s="77"/>
      <c r="Q66" s="77"/>
      <c r="R66" s="77"/>
      <c r="S66" s="77"/>
      <c r="T66" s="77"/>
      <c r="U66" s="77"/>
      <c r="V66">
        <f t="shared" si="20"/>
        <v>1</v>
      </c>
      <c r="W66" s="77"/>
    </row>
    <row r="67" spans="13:22" ht="12.75">
      <c r="M67" s="18">
        <v>63</v>
      </c>
      <c r="V67">
        <f t="shared" si="20"/>
        <v>1</v>
      </c>
    </row>
    <row r="68" spans="13:22" ht="12.75">
      <c r="M68" s="18">
        <v>64</v>
      </c>
      <c r="V68">
        <f t="shared" si="20"/>
        <v>0</v>
      </c>
    </row>
    <row r="69" spans="13:22" ht="12.75">
      <c r="M69" s="18">
        <v>65</v>
      </c>
      <c r="V69">
        <f t="shared" si="20"/>
        <v>0</v>
      </c>
    </row>
    <row r="70" spans="13:22" ht="12.75">
      <c r="M70" s="18">
        <v>66</v>
      </c>
      <c r="V70">
        <f t="shared" si="20"/>
        <v>1</v>
      </c>
    </row>
    <row r="71" spans="13:22" ht="12.75">
      <c r="M71" s="18">
        <v>67</v>
      </c>
      <c r="V71">
        <f t="shared" si="20"/>
        <v>1</v>
      </c>
    </row>
    <row r="72" spans="13:22" ht="12.75">
      <c r="M72" s="18">
        <v>68</v>
      </c>
      <c r="V72">
        <f t="shared" si="20"/>
        <v>0</v>
      </c>
    </row>
    <row r="73" spans="13:22" ht="12.75">
      <c r="M73" s="18">
        <v>69</v>
      </c>
      <c r="V73">
        <f t="shared" si="20"/>
        <v>1</v>
      </c>
    </row>
    <row r="74" spans="13:22" ht="12.75">
      <c r="M74" s="18">
        <v>70</v>
      </c>
      <c r="V74">
        <f t="shared" si="20"/>
        <v>0</v>
      </c>
    </row>
    <row r="75" spans="13:22" ht="12.75">
      <c r="M75" s="18">
        <v>71</v>
      </c>
      <c r="V75">
        <f t="shared" si="20"/>
        <v>2</v>
      </c>
    </row>
    <row r="76" spans="13:22" ht="12.75">
      <c r="M76" s="18">
        <v>72</v>
      </c>
      <c r="V76">
        <f t="shared" si="20"/>
        <v>1</v>
      </c>
    </row>
    <row r="77" spans="13:22" ht="12.75">
      <c r="M77" s="18">
        <v>73</v>
      </c>
      <c r="V77">
        <f t="shared" si="20"/>
        <v>1</v>
      </c>
    </row>
    <row r="78" spans="13:22" ht="12.75">
      <c r="M78" s="18">
        <v>74</v>
      </c>
      <c r="V78">
        <f t="shared" si="20"/>
        <v>2</v>
      </c>
    </row>
    <row r="79" spans="13:22" ht="12.75">
      <c r="M79" s="18">
        <v>75</v>
      </c>
      <c r="V79">
        <f t="shared" si="20"/>
        <v>1</v>
      </c>
    </row>
    <row r="80" spans="13:22" ht="12.75">
      <c r="M80" s="18">
        <v>76</v>
      </c>
      <c r="V80">
        <f t="shared" si="20"/>
        <v>2</v>
      </c>
    </row>
    <row r="81" spans="13:22" ht="12.75">
      <c r="M81" s="18">
        <v>77</v>
      </c>
      <c r="V81">
        <f t="shared" si="20"/>
        <v>1</v>
      </c>
    </row>
    <row r="82" spans="13:22" ht="12.75">
      <c r="M82" s="18">
        <v>78</v>
      </c>
      <c r="V82">
        <f t="shared" si="20"/>
        <v>0</v>
      </c>
    </row>
    <row r="83" spans="13:22" ht="12.75">
      <c r="M83" s="18">
        <v>79</v>
      </c>
      <c r="V83">
        <f t="shared" si="20"/>
        <v>1</v>
      </c>
    </row>
    <row r="84" spans="13:22" ht="12.75">
      <c r="M84" s="18">
        <v>80</v>
      </c>
      <c r="V84">
        <f t="shared" si="20"/>
        <v>1</v>
      </c>
    </row>
    <row r="85" spans="13:22" ht="12.75">
      <c r="M85" s="18">
        <v>81</v>
      </c>
      <c r="V85">
        <f t="shared" si="20"/>
        <v>0</v>
      </c>
    </row>
    <row r="86" spans="13:22" ht="12.75">
      <c r="M86" s="18">
        <v>82</v>
      </c>
      <c r="V86">
        <f t="shared" si="20"/>
        <v>1</v>
      </c>
    </row>
    <row r="87" spans="13:22" ht="12.75">
      <c r="M87" s="18">
        <v>83</v>
      </c>
      <c r="V87">
        <f aca="true" t="shared" si="21" ref="V87:V104">COUNTIF(L$4:L$43,$M87)</f>
        <v>1</v>
      </c>
    </row>
    <row r="88" spans="13:22" ht="12.75">
      <c r="M88" s="18">
        <v>84</v>
      </c>
      <c r="V88">
        <f t="shared" si="21"/>
        <v>0</v>
      </c>
    </row>
    <row r="89" spans="13:22" ht="12.75">
      <c r="M89" s="18">
        <v>85</v>
      </c>
      <c r="V89">
        <f t="shared" si="21"/>
        <v>0</v>
      </c>
    </row>
    <row r="90" spans="13:22" ht="12.75">
      <c r="M90" s="18">
        <v>86</v>
      </c>
      <c r="V90">
        <f t="shared" si="21"/>
        <v>0</v>
      </c>
    </row>
    <row r="91" spans="13:22" ht="12.75">
      <c r="M91" s="18">
        <v>87</v>
      </c>
      <c r="V91">
        <f t="shared" si="21"/>
        <v>1</v>
      </c>
    </row>
    <row r="92" spans="13:22" ht="12.75">
      <c r="M92" s="18">
        <v>88</v>
      </c>
      <c r="V92">
        <f t="shared" si="21"/>
        <v>0</v>
      </c>
    </row>
    <row r="93" spans="13:22" ht="12.75">
      <c r="M93" s="18">
        <v>89</v>
      </c>
      <c r="V93">
        <f t="shared" si="21"/>
        <v>0</v>
      </c>
    </row>
    <row r="94" spans="13:22" ht="12.75">
      <c r="M94" s="18">
        <v>90</v>
      </c>
      <c r="V94">
        <f t="shared" si="21"/>
        <v>0</v>
      </c>
    </row>
    <row r="95" spans="13:22" ht="12.75">
      <c r="M95" s="18">
        <v>91</v>
      </c>
      <c r="V95">
        <f t="shared" si="21"/>
        <v>0</v>
      </c>
    </row>
    <row r="96" spans="13:22" ht="12.75">
      <c r="M96" s="18">
        <v>92</v>
      </c>
      <c r="V96">
        <f t="shared" si="21"/>
        <v>0</v>
      </c>
    </row>
    <row r="97" spans="13:22" ht="12.75">
      <c r="M97" s="18">
        <v>93</v>
      </c>
      <c r="V97">
        <f t="shared" si="21"/>
        <v>0</v>
      </c>
    </row>
    <row r="98" spans="13:22" ht="12.75">
      <c r="M98" s="18">
        <v>94</v>
      </c>
      <c r="V98">
        <f t="shared" si="21"/>
        <v>0</v>
      </c>
    </row>
    <row r="99" spans="13:22" ht="12.75">
      <c r="M99" s="18">
        <v>95</v>
      </c>
      <c r="V99">
        <f t="shared" si="21"/>
        <v>1</v>
      </c>
    </row>
    <row r="100" spans="13:22" ht="12.75">
      <c r="M100" s="18">
        <v>96</v>
      </c>
      <c r="V100">
        <f t="shared" si="21"/>
        <v>0</v>
      </c>
    </row>
    <row r="101" spans="13:22" ht="12.75">
      <c r="M101" s="18">
        <v>97</v>
      </c>
      <c r="V101">
        <f t="shared" si="21"/>
        <v>0</v>
      </c>
    </row>
    <row r="102" spans="13:22" ht="12.75">
      <c r="M102" s="18">
        <v>98</v>
      </c>
      <c r="V102">
        <f t="shared" si="21"/>
        <v>0</v>
      </c>
    </row>
    <row r="103" spans="13:22" ht="12.75">
      <c r="M103" s="18">
        <v>99</v>
      </c>
      <c r="V103">
        <f t="shared" si="21"/>
        <v>0</v>
      </c>
    </row>
    <row r="104" spans="13:22" ht="12.75">
      <c r="M104" s="18">
        <v>100</v>
      </c>
      <c r="V104">
        <f t="shared" si="21"/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U104"/>
  <sheetViews>
    <sheetView workbookViewId="0" topLeftCell="L1">
      <selection activeCell="R25" sqref="R25"/>
    </sheetView>
  </sheetViews>
  <sheetFormatPr defaultColWidth="9.00390625" defaultRowHeight="12.75"/>
  <cols>
    <col min="1" max="1" width="4.875" style="0" customWidth="1"/>
    <col min="2" max="2" width="14.125" style="0" customWidth="1"/>
    <col min="3" max="3" width="9.25390625" style="0" customWidth="1"/>
    <col min="4" max="4" width="8.125" style="0" customWidth="1"/>
    <col min="5" max="5" width="9.375" style="0" customWidth="1"/>
    <col min="6" max="6" width="8.375" style="0" customWidth="1"/>
    <col min="7" max="7" width="10.75390625" style="0" customWidth="1"/>
    <col min="8" max="8" width="10.875" style="0" customWidth="1"/>
    <col min="9" max="9" width="10.625" style="0" customWidth="1"/>
    <col min="10" max="10" width="12.375" style="0" customWidth="1"/>
    <col min="11" max="11" width="8.00390625" style="0" customWidth="1"/>
    <col min="12" max="12" width="10.625" style="0" bestFit="1" customWidth="1"/>
    <col min="13" max="13" width="5.25390625" style="0" customWidth="1"/>
    <col min="14" max="14" width="8.00390625" style="0" customWidth="1"/>
    <col min="15" max="15" width="9.25390625" style="0" customWidth="1"/>
    <col min="16" max="16" width="7.875" style="0" customWidth="1"/>
    <col min="17" max="17" width="10.25390625" style="0" customWidth="1"/>
    <col min="18" max="18" width="11.125" style="0" customWidth="1"/>
    <col min="19" max="19" width="10.625" style="0" customWidth="1"/>
    <col min="20" max="20" width="12.25390625" style="0" customWidth="1"/>
    <col min="21" max="21" width="7.25390625" style="0" customWidth="1"/>
    <col min="22" max="22" width="10.00390625" style="0" customWidth="1"/>
    <col min="23" max="23" width="6.75390625" style="0" customWidth="1"/>
    <col min="24" max="24" width="5.875" style="0" bestFit="1" customWidth="1"/>
    <col min="25" max="25" width="11.625" style="0" customWidth="1"/>
    <col min="27" max="27" width="8.125" style="0" customWidth="1"/>
    <col min="28" max="28" width="8.00390625" style="0" customWidth="1"/>
    <col min="30" max="30" width="7.00390625" style="0" customWidth="1"/>
    <col min="31" max="31" width="5.625" style="0" customWidth="1"/>
    <col min="32" max="32" width="6.00390625" style="0" customWidth="1"/>
    <col min="33" max="33" width="5.875" style="0" bestFit="1" customWidth="1"/>
    <col min="34" max="34" width="12.00390625" style="0" customWidth="1"/>
    <col min="35" max="35" width="8.625" style="0" customWidth="1"/>
    <col min="36" max="37" width="8.00390625" style="0" customWidth="1"/>
    <col min="40" max="40" width="7.00390625" style="0" customWidth="1"/>
    <col min="41" max="41" width="7.25390625" style="0" customWidth="1"/>
    <col min="42" max="42" width="11.375" style="0" customWidth="1"/>
    <col min="44" max="44" width="8.125" style="0" customWidth="1"/>
    <col min="45" max="46" width="8.375" style="0" customWidth="1"/>
  </cols>
  <sheetData>
    <row r="1" spans="1:40" ht="12.75">
      <c r="A1" t="s">
        <v>74</v>
      </c>
      <c r="B1" t="s">
        <v>75</v>
      </c>
      <c r="C1" t="s">
        <v>76</v>
      </c>
      <c r="D1" t="s">
        <v>77</v>
      </c>
      <c r="E1" t="s">
        <v>78</v>
      </c>
      <c r="F1" t="s">
        <v>79</v>
      </c>
      <c r="G1" t="s">
        <v>80</v>
      </c>
      <c r="H1" t="s">
        <v>81</v>
      </c>
      <c r="I1" t="s">
        <v>82</v>
      </c>
      <c r="J1" t="s">
        <v>83</v>
      </c>
      <c r="K1" t="s">
        <v>84</v>
      </c>
      <c r="L1" t="s">
        <v>85</v>
      </c>
      <c r="M1" t="s">
        <v>86</v>
      </c>
      <c r="N1" t="s">
        <v>87</v>
      </c>
      <c r="O1" t="s">
        <v>88</v>
      </c>
      <c r="P1" t="s">
        <v>89</v>
      </c>
      <c r="Q1" t="s">
        <v>90</v>
      </c>
      <c r="R1" t="s">
        <v>91</v>
      </c>
      <c r="S1" t="s">
        <v>92</v>
      </c>
      <c r="T1" t="s">
        <v>93</v>
      </c>
      <c r="U1" t="s">
        <v>94</v>
      </c>
      <c r="V1" t="s">
        <v>95</v>
      </c>
      <c r="W1" t="s">
        <v>96</v>
      </c>
      <c r="X1" t="s">
        <v>97</v>
      </c>
      <c r="Y1" t="s">
        <v>98</v>
      </c>
      <c r="Z1" t="s">
        <v>99</v>
      </c>
      <c r="AA1" t="s">
        <v>100</v>
      </c>
      <c r="AB1" t="s">
        <v>101</v>
      </c>
      <c r="AC1" t="s">
        <v>102</v>
      </c>
      <c r="AD1" t="s">
        <v>103</v>
      </c>
      <c r="AE1" t="s">
        <v>104</v>
      </c>
      <c r="AF1" t="s">
        <v>105</v>
      </c>
      <c r="AG1" t="s">
        <v>106</v>
      </c>
      <c r="AH1" t="s">
        <v>107</v>
      </c>
      <c r="AI1" t="s">
        <v>108</v>
      </c>
      <c r="AJ1" t="s">
        <v>109</v>
      </c>
      <c r="AK1" t="s">
        <v>110</v>
      </c>
      <c r="AL1" t="s">
        <v>112</v>
      </c>
      <c r="AM1" t="s">
        <v>111</v>
      </c>
      <c r="AN1" t="s">
        <v>113</v>
      </c>
    </row>
    <row r="2" spans="1:47" ht="12.75">
      <c r="A2">
        <v>2</v>
      </c>
      <c r="B2" t="s">
        <v>118</v>
      </c>
      <c r="D2" s="1" t="s">
        <v>69</v>
      </c>
      <c r="E2" s="2"/>
      <c r="F2" s="3"/>
      <c r="G2" s="4"/>
      <c r="H2" s="5" t="s">
        <v>1</v>
      </c>
      <c r="I2" s="6"/>
      <c r="J2" s="7"/>
      <c r="K2" s="8"/>
      <c r="N2" s="1"/>
      <c r="O2" s="2"/>
      <c r="P2" s="6" t="s">
        <v>2</v>
      </c>
      <c r="Q2" s="6"/>
      <c r="R2" s="5"/>
      <c r="S2" s="6"/>
      <c r="T2" s="6"/>
      <c r="U2" s="6"/>
      <c r="V2" s="7"/>
      <c r="W2" s="9"/>
      <c r="X2" s="10"/>
      <c r="Y2" s="5" t="s">
        <v>3</v>
      </c>
      <c r="Z2" s="5"/>
      <c r="AA2" s="5"/>
      <c r="AB2" s="5"/>
      <c r="AC2" s="11"/>
      <c r="AD2" s="12"/>
      <c r="AE2" s="12"/>
      <c r="AF2" s="12"/>
      <c r="AG2" s="10"/>
      <c r="AH2" s="5" t="s">
        <v>4</v>
      </c>
      <c r="AI2" s="5"/>
      <c r="AJ2" s="5"/>
      <c r="AK2" s="5"/>
      <c r="AL2" s="11"/>
      <c r="AM2" s="12"/>
      <c r="AN2" s="12"/>
      <c r="AO2" s="10" t="s">
        <v>129</v>
      </c>
      <c r="AP2" s="5"/>
      <c r="AQ2" s="5"/>
      <c r="AR2" s="5"/>
      <c r="AS2" s="5"/>
      <c r="AT2" s="11"/>
      <c r="AU2" s="5"/>
    </row>
    <row r="3" spans="1:47" ht="67.5">
      <c r="A3">
        <v>3</v>
      </c>
      <c r="B3" s="13" t="s">
        <v>5</v>
      </c>
      <c r="C3" s="13" t="s">
        <v>6</v>
      </c>
      <c r="D3" s="97" t="s">
        <v>7</v>
      </c>
      <c r="E3" s="97" t="s">
        <v>8</v>
      </c>
      <c r="F3" s="100" t="s">
        <v>9</v>
      </c>
      <c r="G3" s="97" t="s">
        <v>10</v>
      </c>
      <c r="H3" s="97" t="s">
        <v>11</v>
      </c>
      <c r="I3" s="97" t="s">
        <v>12</v>
      </c>
      <c r="J3" s="97" t="s">
        <v>13</v>
      </c>
      <c r="K3" s="101" t="s">
        <v>14</v>
      </c>
      <c r="L3" s="102" t="s">
        <v>15</v>
      </c>
      <c r="M3" s="105" t="s">
        <v>16</v>
      </c>
      <c r="N3" s="97" t="s">
        <v>7</v>
      </c>
      <c r="O3" s="97" t="s">
        <v>8</v>
      </c>
      <c r="P3" s="100" t="s">
        <v>9</v>
      </c>
      <c r="Q3" s="97" t="s">
        <v>10</v>
      </c>
      <c r="R3" s="97" t="s">
        <v>11</v>
      </c>
      <c r="S3" s="97" t="s">
        <v>12</v>
      </c>
      <c r="T3" s="97" t="s">
        <v>13</v>
      </c>
      <c r="U3" s="101" t="s">
        <v>14</v>
      </c>
      <c r="V3" s="102" t="s">
        <v>15</v>
      </c>
      <c r="W3" s="15"/>
      <c r="X3" s="97" t="s">
        <v>17</v>
      </c>
      <c r="Y3" s="97" t="s">
        <v>18</v>
      </c>
      <c r="Z3" s="97" t="s">
        <v>19</v>
      </c>
      <c r="AA3" s="97" t="s">
        <v>70</v>
      </c>
      <c r="AB3" s="97" t="s">
        <v>71</v>
      </c>
      <c r="AC3" s="97" t="s">
        <v>22</v>
      </c>
      <c r="AD3" s="12"/>
      <c r="AE3" s="12"/>
      <c r="AF3" s="12"/>
      <c r="AG3" s="97" t="s">
        <v>17</v>
      </c>
      <c r="AH3" s="97" t="s">
        <v>18</v>
      </c>
      <c r="AI3" s="97" t="s">
        <v>19</v>
      </c>
      <c r="AJ3" s="97" t="s">
        <v>70</v>
      </c>
      <c r="AK3" s="97" t="s">
        <v>71</v>
      </c>
      <c r="AL3" s="97" t="s">
        <v>22</v>
      </c>
      <c r="AM3" s="12"/>
      <c r="AN3" s="12"/>
      <c r="AO3" s="87" t="s">
        <v>17</v>
      </c>
      <c r="AP3" s="87" t="s">
        <v>18</v>
      </c>
      <c r="AQ3" s="87" t="s">
        <v>19</v>
      </c>
      <c r="AR3" s="87" t="s">
        <v>70</v>
      </c>
      <c r="AS3" s="87" t="s">
        <v>71</v>
      </c>
      <c r="AT3" s="87" t="s">
        <v>22</v>
      </c>
      <c r="AU3" s="12"/>
    </row>
    <row r="4" spans="1:47" ht="12.75">
      <c r="A4">
        <v>4</v>
      </c>
      <c r="B4" s="16"/>
      <c r="C4" s="16" t="s">
        <v>127</v>
      </c>
      <c r="D4" s="16">
        <v>23</v>
      </c>
      <c r="E4" s="16">
        <v>18</v>
      </c>
      <c r="F4" s="17">
        <f aca="true" t="shared" si="0" ref="F4:F43">IF(ISBLANK($C4),"",SUM(D4:E4))</f>
        <v>41</v>
      </c>
      <c r="G4" s="16">
        <v>13</v>
      </c>
      <c r="H4" s="16">
        <v>6</v>
      </c>
      <c r="I4" s="16">
        <v>13</v>
      </c>
      <c r="J4" s="16">
        <v>6</v>
      </c>
      <c r="K4" s="17">
        <f aca="true" t="shared" si="1" ref="K4:K43">IF(ISBLANK($C4),"",SUM(G4:J4))</f>
        <v>38</v>
      </c>
      <c r="L4" s="17">
        <f aca="true" t="shared" si="2" ref="L4:L43">IF(ISBLANK($C4),"",F4+K4)</f>
        <v>79</v>
      </c>
      <c r="M4" s="18">
        <v>0</v>
      </c>
      <c r="N4">
        <f aca="true" t="shared" si="3" ref="N4:V19">COUNTIF(D$4:D$43,$M4)</f>
        <v>0</v>
      </c>
      <c r="O4">
        <f t="shared" si="3"/>
        <v>0</v>
      </c>
      <c r="P4">
        <f t="shared" si="3"/>
        <v>0</v>
      </c>
      <c r="Q4">
        <f t="shared" si="3"/>
        <v>0</v>
      </c>
      <c r="R4">
        <f t="shared" si="3"/>
        <v>0</v>
      </c>
      <c r="S4">
        <f t="shared" si="3"/>
        <v>0</v>
      </c>
      <c r="T4">
        <f t="shared" si="3"/>
        <v>5</v>
      </c>
      <c r="U4">
        <f t="shared" si="3"/>
        <v>0</v>
      </c>
      <c r="V4">
        <f t="shared" si="3"/>
        <v>0</v>
      </c>
      <c r="X4" s="19">
        <v>1</v>
      </c>
      <c r="Y4" s="19" t="s">
        <v>24</v>
      </c>
      <c r="Z4" s="20" t="s">
        <v>25</v>
      </c>
      <c r="AA4" s="21">
        <f>SUM(P4:P16)</f>
        <v>0</v>
      </c>
      <c r="AB4" s="22">
        <f>SUM(P4:P16)*100/$C$45</f>
        <v>0</v>
      </c>
      <c r="AC4" s="21">
        <v>4</v>
      </c>
      <c r="AD4" s="23" t="s">
        <v>26</v>
      </c>
      <c r="AE4" s="24"/>
      <c r="AF4" s="12"/>
      <c r="AG4" s="25">
        <v>1</v>
      </c>
      <c r="AH4" s="25" t="s">
        <v>24</v>
      </c>
      <c r="AI4" s="26" t="s">
        <v>27</v>
      </c>
      <c r="AJ4" s="27">
        <f>SUM(U4:U14)</f>
        <v>0</v>
      </c>
      <c r="AK4" s="28">
        <f>SUM(U4:U14)*100/$C$45</f>
        <v>0</v>
      </c>
      <c r="AL4" s="27">
        <v>4</v>
      </c>
      <c r="AM4" s="29" t="s">
        <v>26</v>
      </c>
      <c r="AN4" s="96"/>
      <c r="AO4" s="19">
        <v>1</v>
      </c>
      <c r="AP4" s="19" t="s">
        <v>24</v>
      </c>
      <c r="AQ4" s="20" t="s">
        <v>130</v>
      </c>
      <c r="AR4" s="21">
        <f>SUM(V4:V30)</f>
        <v>0</v>
      </c>
      <c r="AS4" s="88">
        <f>SUM(V4:V30)*100/$C$45</f>
        <v>0</v>
      </c>
      <c r="AT4" s="21">
        <v>4</v>
      </c>
      <c r="AU4" s="23" t="s">
        <v>26</v>
      </c>
    </row>
    <row r="5" spans="1:47" ht="12.75">
      <c r="A5">
        <v>5</v>
      </c>
      <c r="B5" s="16"/>
      <c r="C5" s="16" t="s">
        <v>236</v>
      </c>
      <c r="D5" s="16">
        <v>10</v>
      </c>
      <c r="E5" s="16">
        <v>12</v>
      </c>
      <c r="F5" s="17">
        <f t="shared" si="0"/>
        <v>22</v>
      </c>
      <c r="G5" s="16">
        <v>5</v>
      </c>
      <c r="H5" s="16">
        <v>9</v>
      </c>
      <c r="I5" s="16">
        <v>4</v>
      </c>
      <c r="J5" s="16">
        <v>2</v>
      </c>
      <c r="K5" s="17">
        <f t="shared" si="1"/>
        <v>20</v>
      </c>
      <c r="L5" s="17">
        <f t="shared" si="2"/>
        <v>42</v>
      </c>
      <c r="M5" s="18">
        <v>1</v>
      </c>
      <c r="N5">
        <f t="shared" si="3"/>
        <v>0</v>
      </c>
      <c r="O5">
        <f t="shared" si="3"/>
        <v>0</v>
      </c>
      <c r="P5">
        <f t="shared" si="3"/>
        <v>0</v>
      </c>
      <c r="Q5">
        <f t="shared" si="3"/>
        <v>0</v>
      </c>
      <c r="R5">
        <f t="shared" si="3"/>
        <v>0</v>
      </c>
      <c r="S5">
        <f t="shared" si="3"/>
        <v>0</v>
      </c>
      <c r="T5">
        <f t="shared" si="3"/>
        <v>2</v>
      </c>
      <c r="U5">
        <f t="shared" si="3"/>
        <v>0</v>
      </c>
      <c r="V5">
        <f t="shared" si="3"/>
        <v>0</v>
      </c>
      <c r="X5" s="19">
        <v>2</v>
      </c>
      <c r="Y5" s="19" t="s">
        <v>28</v>
      </c>
      <c r="Z5" s="20" t="s">
        <v>29</v>
      </c>
      <c r="AA5" s="21">
        <f>SUM(P17:P21)</f>
        <v>0</v>
      </c>
      <c r="AB5" s="22">
        <f>SUM(P17:P21)*100/$C$45</f>
        <v>0</v>
      </c>
      <c r="AC5" s="21">
        <v>7</v>
      </c>
      <c r="AD5" s="30" t="s">
        <v>30</v>
      </c>
      <c r="AE5" s="24"/>
      <c r="AF5" s="12"/>
      <c r="AG5" s="25">
        <v>2</v>
      </c>
      <c r="AH5" s="25" t="s">
        <v>28</v>
      </c>
      <c r="AI5" s="26" t="s">
        <v>31</v>
      </c>
      <c r="AJ5" s="27">
        <f>SUM(U15:U17)</f>
        <v>0</v>
      </c>
      <c r="AK5" s="28">
        <f>SUM(U15:U17)*100/$C$45</f>
        <v>0</v>
      </c>
      <c r="AL5" s="27">
        <v>7</v>
      </c>
      <c r="AM5" s="31" t="s">
        <v>30</v>
      </c>
      <c r="AN5" s="96"/>
      <c r="AO5" s="19">
        <v>2</v>
      </c>
      <c r="AP5" s="19" t="s">
        <v>28</v>
      </c>
      <c r="AQ5" s="20" t="s">
        <v>131</v>
      </c>
      <c r="AR5" s="21">
        <f>SUM(V31:V38)</f>
        <v>0</v>
      </c>
      <c r="AS5" s="88">
        <f>SUM(V31:V38)*100/$C$45</f>
        <v>0</v>
      </c>
      <c r="AT5" s="21">
        <v>7</v>
      </c>
      <c r="AU5" s="30" t="s">
        <v>30</v>
      </c>
    </row>
    <row r="6" spans="1:47" ht="12.75">
      <c r="A6">
        <v>6</v>
      </c>
      <c r="B6" s="16"/>
      <c r="C6" s="16" t="s">
        <v>237</v>
      </c>
      <c r="D6" s="16">
        <v>9</v>
      </c>
      <c r="E6" s="16">
        <v>13</v>
      </c>
      <c r="F6" s="17">
        <f t="shared" si="0"/>
        <v>22</v>
      </c>
      <c r="G6" s="16">
        <v>2</v>
      </c>
      <c r="H6" s="16">
        <v>8</v>
      </c>
      <c r="I6" s="16">
        <v>4</v>
      </c>
      <c r="J6" s="16">
        <v>0</v>
      </c>
      <c r="K6" s="17">
        <f t="shared" si="1"/>
        <v>14</v>
      </c>
      <c r="L6" s="17">
        <f t="shared" si="2"/>
        <v>36</v>
      </c>
      <c r="M6" s="18">
        <v>2</v>
      </c>
      <c r="N6">
        <f t="shared" si="3"/>
        <v>0</v>
      </c>
      <c r="O6">
        <f t="shared" si="3"/>
        <v>0</v>
      </c>
      <c r="P6">
        <f t="shared" si="3"/>
        <v>0</v>
      </c>
      <c r="Q6">
        <f t="shared" si="3"/>
        <v>2</v>
      </c>
      <c r="R6">
        <f t="shared" si="3"/>
        <v>0</v>
      </c>
      <c r="S6">
        <f t="shared" si="3"/>
        <v>0</v>
      </c>
      <c r="T6">
        <f t="shared" si="3"/>
        <v>7</v>
      </c>
      <c r="U6">
        <f t="shared" si="3"/>
        <v>0</v>
      </c>
      <c r="V6">
        <f t="shared" si="3"/>
        <v>0</v>
      </c>
      <c r="X6" s="19">
        <v>3</v>
      </c>
      <c r="Y6" s="19" t="s">
        <v>32</v>
      </c>
      <c r="Z6" s="20" t="s">
        <v>33</v>
      </c>
      <c r="AA6" s="21">
        <f>SUM(P22:P27)</f>
        <v>3</v>
      </c>
      <c r="AB6" s="22">
        <f>SUM(P22:P27)*100/$C$45</f>
        <v>13.043478260869565</v>
      </c>
      <c r="AC6" s="21">
        <v>12</v>
      </c>
      <c r="AD6" s="32" t="s">
        <v>34</v>
      </c>
      <c r="AE6" s="24"/>
      <c r="AF6" s="12"/>
      <c r="AG6" s="25">
        <v>3</v>
      </c>
      <c r="AH6" s="25" t="s">
        <v>32</v>
      </c>
      <c r="AI6" s="26" t="s">
        <v>35</v>
      </c>
      <c r="AJ6" s="27">
        <f>SUM(U18:U20)</f>
        <v>5</v>
      </c>
      <c r="AK6" s="28">
        <f>SUM(U18:U20)*100/$C$45</f>
        <v>21.73913043478261</v>
      </c>
      <c r="AL6" s="27">
        <v>12</v>
      </c>
      <c r="AM6" s="33" t="s">
        <v>34</v>
      </c>
      <c r="AN6" s="96"/>
      <c r="AO6" s="19">
        <v>3</v>
      </c>
      <c r="AP6" s="19" t="s">
        <v>32</v>
      </c>
      <c r="AQ6" s="20" t="s">
        <v>132</v>
      </c>
      <c r="AR6" s="21">
        <f>SUM(V39:V47)</f>
        <v>7</v>
      </c>
      <c r="AS6" s="88">
        <f>SUM(V39:V47)*100/$C$45</f>
        <v>30.434782608695652</v>
      </c>
      <c r="AT6" s="21">
        <v>12</v>
      </c>
      <c r="AU6" s="32" t="s">
        <v>34</v>
      </c>
    </row>
    <row r="7" spans="1:47" ht="12.75">
      <c r="A7">
        <v>7</v>
      </c>
      <c r="B7" s="16"/>
      <c r="C7" s="16" t="s">
        <v>238</v>
      </c>
      <c r="D7" s="16">
        <v>12</v>
      </c>
      <c r="E7" s="16">
        <v>12</v>
      </c>
      <c r="F7" s="17">
        <f t="shared" si="0"/>
        <v>24</v>
      </c>
      <c r="G7" s="16">
        <v>4</v>
      </c>
      <c r="H7" s="16">
        <v>4</v>
      </c>
      <c r="I7" s="16">
        <v>6</v>
      </c>
      <c r="J7" s="16">
        <v>2</v>
      </c>
      <c r="K7" s="17">
        <f t="shared" si="1"/>
        <v>16</v>
      </c>
      <c r="L7" s="17">
        <f t="shared" si="2"/>
        <v>40</v>
      </c>
      <c r="M7" s="18">
        <v>3</v>
      </c>
      <c r="N7">
        <f t="shared" si="3"/>
        <v>0</v>
      </c>
      <c r="O7">
        <f t="shared" si="3"/>
        <v>0</v>
      </c>
      <c r="P7">
        <f t="shared" si="3"/>
        <v>0</v>
      </c>
      <c r="Q7">
        <f t="shared" si="3"/>
        <v>3</v>
      </c>
      <c r="R7">
        <f t="shared" si="3"/>
        <v>0</v>
      </c>
      <c r="S7">
        <f t="shared" si="3"/>
        <v>1</v>
      </c>
      <c r="T7">
        <f t="shared" si="3"/>
        <v>4</v>
      </c>
      <c r="U7">
        <f t="shared" si="3"/>
        <v>0</v>
      </c>
      <c r="V7">
        <f t="shared" si="3"/>
        <v>0</v>
      </c>
      <c r="X7" s="34">
        <v>4</v>
      </c>
      <c r="Y7" s="34" t="s">
        <v>36</v>
      </c>
      <c r="Z7" s="35" t="s">
        <v>37</v>
      </c>
      <c r="AA7" s="36">
        <f>SUM(P28:P33)</f>
        <v>4</v>
      </c>
      <c r="AB7" s="37">
        <f>SUM(P28:P33)*100/$C$45</f>
        <v>17.391304347826086</v>
      </c>
      <c r="AC7" s="36">
        <v>17</v>
      </c>
      <c r="AD7" s="38" t="s">
        <v>38</v>
      </c>
      <c r="AE7" s="39"/>
      <c r="AF7" s="12"/>
      <c r="AG7" s="40">
        <v>4</v>
      </c>
      <c r="AH7" s="40" t="s">
        <v>36</v>
      </c>
      <c r="AI7" s="41" t="s">
        <v>39</v>
      </c>
      <c r="AJ7" s="42">
        <f>SUM(U21:U24)</f>
        <v>5</v>
      </c>
      <c r="AK7" s="43">
        <f>SUM(U21:U24)*100/$C$45</f>
        <v>21.73913043478261</v>
      </c>
      <c r="AL7" s="42">
        <v>17</v>
      </c>
      <c r="AM7" s="44" t="s">
        <v>38</v>
      </c>
      <c r="AN7" s="96"/>
      <c r="AO7" s="25">
        <v>4</v>
      </c>
      <c r="AP7" s="25" t="s">
        <v>36</v>
      </c>
      <c r="AQ7" s="26" t="s">
        <v>133</v>
      </c>
      <c r="AR7" s="27">
        <f>SUM(V48:V57)</f>
        <v>1</v>
      </c>
      <c r="AS7" s="28">
        <f>SUM(V48:V57)*100/$C$45</f>
        <v>4.3478260869565215</v>
      </c>
      <c r="AT7" s="27">
        <v>17</v>
      </c>
      <c r="AU7" s="29" t="s">
        <v>38</v>
      </c>
    </row>
    <row r="8" spans="1:47" ht="12.75">
      <c r="A8">
        <v>8</v>
      </c>
      <c r="B8" s="16"/>
      <c r="C8" s="16" t="s">
        <v>239</v>
      </c>
      <c r="D8" s="16">
        <v>20</v>
      </c>
      <c r="E8" s="16">
        <v>19</v>
      </c>
      <c r="F8" s="17">
        <f t="shared" si="0"/>
        <v>39</v>
      </c>
      <c r="G8" s="16">
        <v>4</v>
      </c>
      <c r="H8" s="16">
        <v>6</v>
      </c>
      <c r="I8" s="16">
        <v>6</v>
      </c>
      <c r="J8" s="16">
        <v>2</v>
      </c>
      <c r="K8" s="17">
        <f t="shared" si="1"/>
        <v>18</v>
      </c>
      <c r="L8" s="17">
        <f t="shared" si="2"/>
        <v>57</v>
      </c>
      <c r="M8" s="18">
        <v>4</v>
      </c>
      <c r="N8">
        <f t="shared" si="3"/>
        <v>0</v>
      </c>
      <c r="O8">
        <f t="shared" si="3"/>
        <v>0</v>
      </c>
      <c r="P8">
        <f t="shared" si="3"/>
        <v>0</v>
      </c>
      <c r="Q8">
        <f t="shared" si="3"/>
        <v>8</v>
      </c>
      <c r="R8">
        <f t="shared" si="3"/>
        <v>1</v>
      </c>
      <c r="S8">
        <f t="shared" si="3"/>
        <v>4</v>
      </c>
      <c r="T8">
        <f t="shared" si="3"/>
        <v>4</v>
      </c>
      <c r="U8">
        <f t="shared" si="3"/>
        <v>0</v>
      </c>
      <c r="V8">
        <f t="shared" si="3"/>
        <v>0</v>
      </c>
      <c r="X8" s="34">
        <v>5</v>
      </c>
      <c r="Y8" s="34" t="s">
        <v>40</v>
      </c>
      <c r="Z8" s="35" t="s">
        <v>41</v>
      </c>
      <c r="AA8" s="36">
        <f>SUM(P34:P39)</f>
        <v>4</v>
      </c>
      <c r="AB8" s="37">
        <f>SUM(P34:P39)*100/$C$45</f>
        <v>17.391304347826086</v>
      </c>
      <c r="AC8" s="36">
        <v>20</v>
      </c>
      <c r="AD8" s="45" t="s">
        <v>42</v>
      </c>
      <c r="AE8" s="39"/>
      <c r="AF8" s="12"/>
      <c r="AG8" s="40">
        <v>5</v>
      </c>
      <c r="AH8" s="40" t="s">
        <v>40</v>
      </c>
      <c r="AI8" s="41" t="s">
        <v>43</v>
      </c>
      <c r="AJ8" s="42">
        <f>SUM(U25:U30)</f>
        <v>9</v>
      </c>
      <c r="AK8" s="43">
        <f>SUM(U25:U30)*100/$C$45</f>
        <v>39.130434782608695</v>
      </c>
      <c r="AL8" s="42">
        <v>20</v>
      </c>
      <c r="AM8" s="46" t="s">
        <v>42</v>
      </c>
      <c r="AN8" s="96"/>
      <c r="AO8" s="25">
        <v>5</v>
      </c>
      <c r="AP8" s="25" t="s">
        <v>40</v>
      </c>
      <c r="AQ8" s="26" t="s">
        <v>134</v>
      </c>
      <c r="AR8" s="27">
        <f>SUM(V58:V67)</f>
        <v>10</v>
      </c>
      <c r="AS8" s="28">
        <f>SUM(V58:V67)*100/$C$45</f>
        <v>43.47826086956522</v>
      </c>
      <c r="AT8" s="27">
        <v>20</v>
      </c>
      <c r="AU8" s="31" t="s">
        <v>42</v>
      </c>
    </row>
    <row r="9" spans="1:47" ht="12.75">
      <c r="A9">
        <v>9</v>
      </c>
      <c r="B9" s="16"/>
      <c r="C9" s="16" t="s">
        <v>240</v>
      </c>
      <c r="D9" s="16">
        <v>21</v>
      </c>
      <c r="E9" s="16">
        <v>18</v>
      </c>
      <c r="F9" s="17">
        <f t="shared" si="0"/>
        <v>39</v>
      </c>
      <c r="G9" s="16">
        <v>6</v>
      </c>
      <c r="H9" s="16">
        <v>9</v>
      </c>
      <c r="I9" s="16">
        <v>5</v>
      </c>
      <c r="J9" s="16">
        <v>2</v>
      </c>
      <c r="K9" s="17">
        <f t="shared" si="1"/>
        <v>22</v>
      </c>
      <c r="L9" s="17">
        <f t="shared" si="2"/>
        <v>61</v>
      </c>
      <c r="M9" s="18">
        <v>5</v>
      </c>
      <c r="N9">
        <f t="shared" si="3"/>
        <v>0</v>
      </c>
      <c r="O9">
        <f t="shared" si="3"/>
        <v>0</v>
      </c>
      <c r="P9">
        <f t="shared" si="3"/>
        <v>0</v>
      </c>
      <c r="Q9">
        <f t="shared" si="3"/>
        <v>3</v>
      </c>
      <c r="R9">
        <f t="shared" si="3"/>
        <v>0</v>
      </c>
      <c r="S9">
        <f t="shared" si="3"/>
        <v>3</v>
      </c>
      <c r="T9">
        <f t="shared" si="3"/>
        <v>0</v>
      </c>
      <c r="U9">
        <f t="shared" si="3"/>
        <v>0</v>
      </c>
      <c r="V9">
        <f t="shared" si="3"/>
        <v>0</v>
      </c>
      <c r="X9" s="34">
        <v>6</v>
      </c>
      <c r="Y9" s="34" t="s">
        <v>44</v>
      </c>
      <c r="Z9" s="35" t="s">
        <v>45</v>
      </c>
      <c r="AA9" s="36">
        <f>SUM(P40:P43)</f>
        <v>8</v>
      </c>
      <c r="AB9" s="37">
        <f>SUM(P40:P43)*100/$C$45</f>
        <v>34.78260869565217</v>
      </c>
      <c r="AC9" s="36">
        <v>17</v>
      </c>
      <c r="AD9" s="47" t="s">
        <v>46</v>
      </c>
      <c r="AE9" s="39"/>
      <c r="AF9" s="12"/>
      <c r="AG9" s="40">
        <v>6</v>
      </c>
      <c r="AH9" s="40" t="s">
        <v>44</v>
      </c>
      <c r="AI9" s="41" t="s">
        <v>47</v>
      </c>
      <c r="AJ9" s="42">
        <f>SUM(U31:U37)</f>
        <v>1</v>
      </c>
      <c r="AK9" s="43">
        <f>SUM(U31:U37)*100/$C$45</f>
        <v>4.3478260869565215</v>
      </c>
      <c r="AL9" s="42">
        <v>17</v>
      </c>
      <c r="AM9" s="48" t="s">
        <v>46</v>
      </c>
      <c r="AN9" s="96"/>
      <c r="AO9" s="25">
        <v>6</v>
      </c>
      <c r="AP9" s="25" t="s">
        <v>44</v>
      </c>
      <c r="AQ9" s="26" t="s">
        <v>135</v>
      </c>
      <c r="AR9" s="27">
        <f>SUM(V68:V77)</f>
        <v>2</v>
      </c>
      <c r="AS9" s="28">
        <f>SUM(V68:V77)*100/$C$45</f>
        <v>8.695652173913043</v>
      </c>
      <c r="AT9" s="27">
        <v>17</v>
      </c>
      <c r="AU9" s="33" t="s">
        <v>46</v>
      </c>
    </row>
    <row r="10" spans="1:47" ht="12.75">
      <c r="A10">
        <v>10</v>
      </c>
      <c r="B10" s="16"/>
      <c r="C10" s="16" t="s">
        <v>241</v>
      </c>
      <c r="D10" s="16">
        <v>11</v>
      </c>
      <c r="E10" s="16">
        <v>8</v>
      </c>
      <c r="F10" s="17">
        <f t="shared" si="0"/>
        <v>19</v>
      </c>
      <c r="G10" s="16">
        <v>4</v>
      </c>
      <c r="H10" s="16">
        <v>8</v>
      </c>
      <c r="I10" s="16">
        <v>5</v>
      </c>
      <c r="J10" s="16">
        <v>2</v>
      </c>
      <c r="K10" s="17">
        <f t="shared" si="1"/>
        <v>19</v>
      </c>
      <c r="L10" s="17">
        <f t="shared" si="2"/>
        <v>38</v>
      </c>
      <c r="M10" s="18">
        <v>6</v>
      </c>
      <c r="N10">
        <f t="shared" si="3"/>
        <v>0</v>
      </c>
      <c r="O10">
        <f t="shared" si="3"/>
        <v>0</v>
      </c>
      <c r="P10">
        <f t="shared" si="3"/>
        <v>0</v>
      </c>
      <c r="Q10">
        <f t="shared" si="3"/>
        <v>1</v>
      </c>
      <c r="R10">
        <f t="shared" si="3"/>
        <v>4</v>
      </c>
      <c r="S10">
        <f t="shared" si="3"/>
        <v>3</v>
      </c>
      <c r="T10">
        <f t="shared" si="3"/>
        <v>1</v>
      </c>
      <c r="U10">
        <f t="shared" si="3"/>
        <v>0</v>
      </c>
      <c r="V10">
        <f t="shared" si="3"/>
        <v>0</v>
      </c>
      <c r="X10" s="49">
        <v>7</v>
      </c>
      <c r="Y10" s="49" t="s">
        <v>48</v>
      </c>
      <c r="Z10" s="50" t="s">
        <v>49</v>
      </c>
      <c r="AA10" s="51">
        <f>SUM(P44:P46)</f>
        <v>3</v>
      </c>
      <c r="AB10" s="52">
        <f>SUM(P44:P46)*100/$C$45</f>
        <v>13.043478260869565</v>
      </c>
      <c r="AC10" s="51">
        <v>12</v>
      </c>
      <c r="AD10" s="53" t="s">
        <v>38</v>
      </c>
      <c r="AE10" s="54"/>
      <c r="AF10" s="12"/>
      <c r="AG10" s="55">
        <v>7</v>
      </c>
      <c r="AH10" s="55" t="s">
        <v>48</v>
      </c>
      <c r="AI10" s="56" t="s">
        <v>50</v>
      </c>
      <c r="AJ10" s="57">
        <f>SUM(U38:U44)</f>
        <v>3</v>
      </c>
      <c r="AK10" s="58">
        <f>SUM(U38:U44)*100/$C$45</f>
        <v>13.043478260869565</v>
      </c>
      <c r="AL10" s="57">
        <v>12</v>
      </c>
      <c r="AM10" s="59" t="s">
        <v>38</v>
      </c>
      <c r="AN10" s="96"/>
      <c r="AO10" s="89">
        <v>7</v>
      </c>
      <c r="AP10" s="89" t="s">
        <v>48</v>
      </c>
      <c r="AQ10" s="90" t="s">
        <v>136</v>
      </c>
      <c r="AR10" s="91">
        <f>SUM(V78:V86)</f>
        <v>3</v>
      </c>
      <c r="AS10" s="92">
        <f>SUM(V78:V86)*100/$C$45</f>
        <v>13.043478260869565</v>
      </c>
      <c r="AT10" s="91">
        <v>12</v>
      </c>
      <c r="AU10" s="93" t="s">
        <v>38</v>
      </c>
    </row>
    <row r="11" spans="1:47" ht="12.75">
      <c r="A11">
        <v>11</v>
      </c>
      <c r="B11" s="16"/>
      <c r="C11" s="16" t="s">
        <v>242</v>
      </c>
      <c r="D11" s="16">
        <v>20</v>
      </c>
      <c r="E11" s="16">
        <v>14</v>
      </c>
      <c r="F11" s="17">
        <f t="shared" si="0"/>
        <v>34</v>
      </c>
      <c r="G11" s="16">
        <v>4</v>
      </c>
      <c r="H11" s="16">
        <v>6</v>
      </c>
      <c r="I11" s="16">
        <v>9</v>
      </c>
      <c r="J11" s="16">
        <v>3</v>
      </c>
      <c r="K11" s="17">
        <f t="shared" si="1"/>
        <v>22</v>
      </c>
      <c r="L11" s="17">
        <f t="shared" si="2"/>
        <v>56</v>
      </c>
      <c r="M11" s="18">
        <v>7</v>
      </c>
      <c r="N11">
        <f t="shared" si="3"/>
        <v>0</v>
      </c>
      <c r="O11">
        <f t="shared" si="3"/>
        <v>0</v>
      </c>
      <c r="P11">
        <f t="shared" si="3"/>
        <v>0</v>
      </c>
      <c r="Q11">
        <f t="shared" si="3"/>
        <v>3</v>
      </c>
      <c r="R11">
        <f t="shared" si="3"/>
        <v>1</v>
      </c>
      <c r="S11">
        <f t="shared" si="3"/>
        <v>2</v>
      </c>
      <c r="T11">
        <f t="shared" si="3"/>
        <v>0</v>
      </c>
      <c r="U11">
        <f t="shared" si="3"/>
        <v>0</v>
      </c>
      <c r="V11">
        <f t="shared" si="3"/>
        <v>0</v>
      </c>
      <c r="X11" s="49">
        <v>8</v>
      </c>
      <c r="Y11" s="49" t="s">
        <v>51</v>
      </c>
      <c r="Z11" s="50" t="s">
        <v>52</v>
      </c>
      <c r="AA11" s="51">
        <f>SUM(P47:P49)</f>
        <v>1</v>
      </c>
      <c r="AB11" s="52">
        <f>SUM(P47:P49)*100/$C$45</f>
        <v>4.3478260869565215</v>
      </c>
      <c r="AC11" s="51">
        <v>7</v>
      </c>
      <c r="AD11" s="60" t="s">
        <v>53</v>
      </c>
      <c r="AE11" s="54"/>
      <c r="AF11" s="12"/>
      <c r="AG11" s="55">
        <v>8</v>
      </c>
      <c r="AH11" s="55" t="s">
        <v>51</v>
      </c>
      <c r="AI11" s="56" t="s">
        <v>54</v>
      </c>
      <c r="AJ11" s="57">
        <f>SUM(U45:U49)</f>
        <v>0</v>
      </c>
      <c r="AK11" s="58">
        <f>SUM(U45:U49)*100/$C$45</f>
        <v>0</v>
      </c>
      <c r="AL11" s="57">
        <v>7</v>
      </c>
      <c r="AM11" s="61" t="s">
        <v>53</v>
      </c>
      <c r="AN11" s="96"/>
      <c r="AO11" s="89">
        <v>8</v>
      </c>
      <c r="AP11" s="89" t="s">
        <v>51</v>
      </c>
      <c r="AQ11" s="90" t="s">
        <v>137</v>
      </c>
      <c r="AR11" s="91">
        <f>SUM(V87:V93)</f>
        <v>0</v>
      </c>
      <c r="AS11" s="92">
        <f>SUM(V87:V93)*100/$C$45</f>
        <v>0</v>
      </c>
      <c r="AT11" s="91">
        <v>7</v>
      </c>
      <c r="AU11" s="94" t="s">
        <v>53</v>
      </c>
    </row>
    <row r="12" spans="1:47" ht="12.75">
      <c r="A12">
        <v>12</v>
      </c>
      <c r="B12" s="16"/>
      <c r="C12" s="16" t="s">
        <v>243</v>
      </c>
      <c r="D12" s="16">
        <v>20</v>
      </c>
      <c r="E12" s="16">
        <v>10</v>
      </c>
      <c r="F12" s="17">
        <f t="shared" si="0"/>
        <v>30</v>
      </c>
      <c r="G12" s="16">
        <v>4</v>
      </c>
      <c r="H12" s="16">
        <v>10</v>
      </c>
      <c r="I12" s="16">
        <v>9</v>
      </c>
      <c r="J12" s="16">
        <v>0</v>
      </c>
      <c r="K12" s="17">
        <f t="shared" si="1"/>
        <v>23</v>
      </c>
      <c r="L12" s="17">
        <f t="shared" si="2"/>
        <v>53</v>
      </c>
      <c r="M12" s="18">
        <v>8</v>
      </c>
      <c r="N12">
        <f t="shared" si="3"/>
        <v>0</v>
      </c>
      <c r="O12">
        <f t="shared" si="3"/>
        <v>1</v>
      </c>
      <c r="P12">
        <f t="shared" si="3"/>
        <v>0</v>
      </c>
      <c r="Q12">
        <f t="shared" si="3"/>
        <v>0</v>
      </c>
      <c r="R12">
        <f t="shared" si="3"/>
        <v>6</v>
      </c>
      <c r="S12">
        <f t="shared" si="3"/>
        <v>3</v>
      </c>
      <c r="T12">
        <f t="shared" si="3"/>
        <v>0</v>
      </c>
      <c r="U12">
        <f t="shared" si="3"/>
        <v>0</v>
      </c>
      <c r="V12">
        <f t="shared" si="3"/>
        <v>0</v>
      </c>
      <c r="X12" s="49">
        <v>9</v>
      </c>
      <c r="Y12" s="49" t="s">
        <v>55</v>
      </c>
      <c r="Z12" s="50" t="s">
        <v>56</v>
      </c>
      <c r="AA12" s="51">
        <f>SUM(P50:P54)</f>
        <v>0</v>
      </c>
      <c r="AB12" s="52">
        <f>SUM(P50:P54)*100/$C$45</f>
        <v>0</v>
      </c>
      <c r="AC12" s="51">
        <v>4</v>
      </c>
      <c r="AD12" s="62" t="s">
        <v>46</v>
      </c>
      <c r="AE12" s="54"/>
      <c r="AF12" s="12"/>
      <c r="AG12" s="55">
        <v>9</v>
      </c>
      <c r="AH12" s="55" t="s">
        <v>55</v>
      </c>
      <c r="AI12" s="56" t="s">
        <v>56</v>
      </c>
      <c r="AJ12" s="57">
        <f>SUM(U50:U54)</f>
        <v>0</v>
      </c>
      <c r="AK12" s="58">
        <f>SUM(U50:U54)*100/$C$45</f>
        <v>0</v>
      </c>
      <c r="AL12" s="57">
        <v>4</v>
      </c>
      <c r="AM12" s="63" t="s">
        <v>46</v>
      </c>
      <c r="AN12" s="96"/>
      <c r="AO12" s="89">
        <v>9</v>
      </c>
      <c r="AP12" s="89" t="s">
        <v>55</v>
      </c>
      <c r="AQ12" s="90" t="s">
        <v>138</v>
      </c>
      <c r="AR12" s="91">
        <f>SUM(V94:V104)</f>
        <v>0</v>
      </c>
      <c r="AS12" s="92">
        <f>SUM(V94:V104)*100/$C$45</f>
        <v>0</v>
      </c>
      <c r="AT12" s="91">
        <v>4</v>
      </c>
      <c r="AU12" s="95" t="s">
        <v>46</v>
      </c>
    </row>
    <row r="13" spans="1:28" ht="12.75">
      <c r="A13">
        <v>13</v>
      </c>
      <c r="B13" s="16"/>
      <c r="C13" s="16" t="s">
        <v>244</v>
      </c>
      <c r="D13" s="16">
        <v>14</v>
      </c>
      <c r="E13" s="16">
        <v>10</v>
      </c>
      <c r="F13" s="17">
        <f t="shared" si="0"/>
        <v>24</v>
      </c>
      <c r="G13" s="16">
        <v>2</v>
      </c>
      <c r="H13" s="16">
        <v>9</v>
      </c>
      <c r="I13" s="16">
        <v>3</v>
      </c>
      <c r="J13" s="16">
        <v>2</v>
      </c>
      <c r="K13" s="17">
        <f t="shared" si="1"/>
        <v>16</v>
      </c>
      <c r="L13" s="17">
        <f t="shared" si="2"/>
        <v>40</v>
      </c>
      <c r="M13" s="18">
        <v>9</v>
      </c>
      <c r="N13">
        <f t="shared" si="3"/>
        <v>1</v>
      </c>
      <c r="O13">
        <f t="shared" si="3"/>
        <v>0</v>
      </c>
      <c r="P13">
        <f t="shared" si="3"/>
        <v>0</v>
      </c>
      <c r="Q13">
        <f t="shared" si="3"/>
        <v>1</v>
      </c>
      <c r="R13">
        <f t="shared" si="3"/>
        <v>8</v>
      </c>
      <c r="S13">
        <f t="shared" si="3"/>
        <v>2</v>
      </c>
      <c r="U13">
        <f t="shared" si="3"/>
        <v>0</v>
      </c>
      <c r="V13">
        <f t="shared" si="3"/>
        <v>0</v>
      </c>
      <c r="AB13" s="64"/>
    </row>
    <row r="14" spans="1:22" ht="12.75">
      <c r="A14">
        <v>14</v>
      </c>
      <c r="B14" s="16"/>
      <c r="C14" s="16" t="s">
        <v>245</v>
      </c>
      <c r="D14" s="16">
        <v>22</v>
      </c>
      <c r="E14" s="16">
        <v>17</v>
      </c>
      <c r="F14" s="17">
        <f t="shared" si="0"/>
        <v>39</v>
      </c>
      <c r="G14" s="16">
        <v>3</v>
      </c>
      <c r="H14" s="16">
        <v>9</v>
      </c>
      <c r="I14" s="16">
        <v>7</v>
      </c>
      <c r="J14" s="16">
        <v>1</v>
      </c>
      <c r="K14" s="17">
        <f t="shared" si="1"/>
        <v>20</v>
      </c>
      <c r="L14" s="17">
        <f t="shared" si="2"/>
        <v>59</v>
      </c>
      <c r="M14" s="18">
        <v>10</v>
      </c>
      <c r="N14">
        <f t="shared" si="3"/>
        <v>1</v>
      </c>
      <c r="O14">
        <f t="shared" si="3"/>
        <v>2</v>
      </c>
      <c r="P14">
        <f t="shared" si="3"/>
        <v>0</v>
      </c>
      <c r="Q14">
        <f t="shared" si="3"/>
        <v>0</v>
      </c>
      <c r="R14">
        <f t="shared" si="3"/>
        <v>2</v>
      </c>
      <c r="S14">
        <f t="shared" si="3"/>
        <v>1</v>
      </c>
      <c r="U14">
        <f t="shared" si="3"/>
        <v>0</v>
      </c>
      <c r="V14">
        <f t="shared" si="3"/>
        <v>0</v>
      </c>
    </row>
    <row r="15" spans="1:22" ht="12.75">
      <c r="A15">
        <v>15</v>
      </c>
      <c r="B15" s="16"/>
      <c r="C15" s="16" t="s">
        <v>246</v>
      </c>
      <c r="D15" s="16">
        <v>21</v>
      </c>
      <c r="E15" s="16">
        <v>20</v>
      </c>
      <c r="F15" s="17">
        <f t="shared" si="0"/>
        <v>41</v>
      </c>
      <c r="G15" s="16">
        <v>4</v>
      </c>
      <c r="H15" s="16">
        <v>8</v>
      </c>
      <c r="I15" s="16">
        <v>8</v>
      </c>
      <c r="J15" s="16">
        <v>3</v>
      </c>
      <c r="K15" s="17">
        <f t="shared" si="1"/>
        <v>23</v>
      </c>
      <c r="L15" s="17">
        <f t="shared" si="2"/>
        <v>64</v>
      </c>
      <c r="M15" s="18">
        <v>11</v>
      </c>
      <c r="N15">
        <f t="shared" si="3"/>
        <v>1</v>
      </c>
      <c r="O15">
        <f t="shared" si="3"/>
        <v>0</v>
      </c>
      <c r="P15">
        <f t="shared" si="3"/>
        <v>0</v>
      </c>
      <c r="Q15">
        <f t="shared" si="3"/>
        <v>1</v>
      </c>
      <c r="R15">
        <f t="shared" si="3"/>
        <v>0</v>
      </c>
      <c r="S15">
        <f t="shared" si="3"/>
        <v>3</v>
      </c>
      <c r="U15">
        <f t="shared" si="3"/>
        <v>0</v>
      </c>
      <c r="V15">
        <f t="shared" si="3"/>
        <v>0</v>
      </c>
    </row>
    <row r="16" spans="1:22" ht="12.75">
      <c r="A16">
        <v>16</v>
      </c>
      <c r="B16" s="16"/>
      <c r="C16" s="16" t="s">
        <v>247</v>
      </c>
      <c r="D16" s="16">
        <v>23</v>
      </c>
      <c r="E16" s="16">
        <v>15</v>
      </c>
      <c r="F16" s="17">
        <f t="shared" si="0"/>
        <v>38</v>
      </c>
      <c r="G16" s="16">
        <v>5</v>
      </c>
      <c r="H16" s="16">
        <v>10</v>
      </c>
      <c r="I16" s="16">
        <v>6</v>
      </c>
      <c r="J16" s="16">
        <v>1</v>
      </c>
      <c r="K16" s="17">
        <f t="shared" si="1"/>
        <v>22</v>
      </c>
      <c r="L16" s="17">
        <f t="shared" si="2"/>
        <v>60</v>
      </c>
      <c r="M16" s="18">
        <v>12</v>
      </c>
      <c r="N16">
        <f t="shared" si="3"/>
        <v>1</v>
      </c>
      <c r="O16">
        <f t="shared" si="3"/>
        <v>4</v>
      </c>
      <c r="P16">
        <f t="shared" si="3"/>
        <v>0</v>
      </c>
      <c r="Q16">
        <f t="shared" si="3"/>
        <v>0</v>
      </c>
      <c r="R16">
        <f t="shared" si="3"/>
        <v>1</v>
      </c>
      <c r="S16">
        <f t="shared" si="3"/>
        <v>0</v>
      </c>
      <c r="U16">
        <f t="shared" si="3"/>
        <v>0</v>
      </c>
      <c r="V16">
        <f t="shared" si="3"/>
        <v>0</v>
      </c>
    </row>
    <row r="17" spans="1:22" ht="12.75">
      <c r="A17">
        <v>17</v>
      </c>
      <c r="B17" s="16"/>
      <c r="C17" s="16" t="s">
        <v>248</v>
      </c>
      <c r="D17" s="16">
        <v>22</v>
      </c>
      <c r="E17" s="16">
        <v>16</v>
      </c>
      <c r="F17" s="17">
        <f t="shared" si="0"/>
        <v>38</v>
      </c>
      <c r="G17" s="16">
        <v>9</v>
      </c>
      <c r="H17" s="16">
        <v>8</v>
      </c>
      <c r="I17" s="16">
        <v>11</v>
      </c>
      <c r="J17" s="16">
        <v>4</v>
      </c>
      <c r="K17" s="17">
        <f t="shared" si="1"/>
        <v>32</v>
      </c>
      <c r="L17" s="17">
        <f t="shared" si="2"/>
        <v>70</v>
      </c>
      <c r="M17" s="18">
        <v>13</v>
      </c>
      <c r="N17">
        <f t="shared" si="3"/>
        <v>0</v>
      </c>
      <c r="O17">
        <f t="shared" si="3"/>
        <v>2</v>
      </c>
      <c r="P17">
        <f t="shared" si="3"/>
        <v>0</v>
      </c>
      <c r="Q17">
        <f t="shared" si="3"/>
        <v>1</v>
      </c>
      <c r="S17">
        <f>COUNTIF(I$4:I$43,$M17)</f>
        <v>1</v>
      </c>
      <c r="U17">
        <f t="shared" si="3"/>
        <v>0</v>
      </c>
      <c r="V17">
        <f t="shared" si="3"/>
        <v>0</v>
      </c>
    </row>
    <row r="18" spans="1:22" ht="12.75">
      <c r="A18">
        <v>18</v>
      </c>
      <c r="B18" s="16"/>
      <c r="C18" s="16" t="s">
        <v>249</v>
      </c>
      <c r="D18" s="16">
        <v>21</v>
      </c>
      <c r="E18" s="16">
        <v>17</v>
      </c>
      <c r="F18" s="17">
        <f t="shared" si="0"/>
        <v>38</v>
      </c>
      <c r="G18" s="16">
        <v>3</v>
      </c>
      <c r="H18" s="16">
        <v>7</v>
      </c>
      <c r="I18" s="16">
        <v>10</v>
      </c>
      <c r="J18" s="16">
        <v>0</v>
      </c>
      <c r="K18" s="17">
        <f t="shared" si="1"/>
        <v>20</v>
      </c>
      <c r="L18" s="17">
        <f t="shared" si="2"/>
        <v>58</v>
      </c>
      <c r="M18" s="18">
        <v>14</v>
      </c>
      <c r="N18">
        <f t="shared" si="3"/>
        <v>1</v>
      </c>
      <c r="O18">
        <f t="shared" si="3"/>
        <v>2</v>
      </c>
      <c r="P18">
        <f t="shared" si="3"/>
        <v>0</v>
      </c>
      <c r="Q18">
        <f t="shared" si="3"/>
        <v>0</v>
      </c>
      <c r="S18">
        <f>COUNTIF(I$4:I$43,$M18)</f>
        <v>0</v>
      </c>
      <c r="U18">
        <f t="shared" si="3"/>
        <v>2</v>
      </c>
      <c r="V18">
        <f t="shared" si="3"/>
        <v>0</v>
      </c>
    </row>
    <row r="19" spans="1:31" ht="12.75">
      <c r="A19">
        <v>19</v>
      </c>
      <c r="B19" s="16"/>
      <c r="C19" s="16" t="s">
        <v>250</v>
      </c>
      <c r="D19" s="16">
        <v>15</v>
      </c>
      <c r="E19" s="16">
        <v>12</v>
      </c>
      <c r="F19" s="17">
        <f t="shared" si="0"/>
        <v>27</v>
      </c>
      <c r="G19" s="16">
        <v>4</v>
      </c>
      <c r="H19" s="16">
        <v>8</v>
      </c>
      <c r="I19" s="16">
        <v>4</v>
      </c>
      <c r="J19" s="16">
        <v>0</v>
      </c>
      <c r="K19" s="17">
        <f t="shared" si="1"/>
        <v>16</v>
      </c>
      <c r="L19" s="17">
        <f t="shared" si="2"/>
        <v>43</v>
      </c>
      <c r="M19" s="18">
        <v>15</v>
      </c>
      <c r="N19">
        <f t="shared" si="3"/>
        <v>1</v>
      </c>
      <c r="O19">
        <f t="shared" si="3"/>
        <v>1</v>
      </c>
      <c r="P19">
        <f t="shared" si="3"/>
        <v>0</v>
      </c>
      <c r="Q19">
        <f t="shared" si="3"/>
        <v>0</v>
      </c>
      <c r="S19">
        <f>COUNTIF(I$4:I$43,$M19)</f>
        <v>0</v>
      </c>
      <c r="U19">
        <f t="shared" si="3"/>
        <v>0</v>
      </c>
      <c r="V19">
        <f t="shared" si="3"/>
        <v>0</v>
      </c>
      <c r="X19" s="65"/>
      <c r="Y19" s="65"/>
      <c r="Z19" s="65"/>
      <c r="AA19" s="65"/>
      <c r="AB19" s="65"/>
      <c r="AC19" s="65"/>
      <c r="AD19" s="8"/>
      <c r="AE19" s="8"/>
    </row>
    <row r="20" spans="1:31" ht="12.75">
      <c r="A20">
        <v>20</v>
      </c>
      <c r="B20" s="16"/>
      <c r="C20" s="16" t="s">
        <v>251</v>
      </c>
      <c r="D20" s="16">
        <v>21</v>
      </c>
      <c r="E20" s="16">
        <v>17</v>
      </c>
      <c r="F20" s="17">
        <f t="shared" si="0"/>
        <v>38</v>
      </c>
      <c r="G20" s="16">
        <v>7</v>
      </c>
      <c r="H20" s="16">
        <v>8</v>
      </c>
      <c r="I20" s="16">
        <v>4</v>
      </c>
      <c r="J20" s="16">
        <v>4</v>
      </c>
      <c r="K20" s="17">
        <f t="shared" si="1"/>
        <v>23</v>
      </c>
      <c r="L20" s="17">
        <f t="shared" si="2"/>
        <v>61</v>
      </c>
      <c r="M20" s="18">
        <v>16</v>
      </c>
      <c r="N20">
        <f aca="true" t="shared" si="4" ref="N20:P35">COUNTIF(D$4:D$43,$M20)</f>
        <v>0</v>
      </c>
      <c r="O20">
        <f t="shared" si="4"/>
        <v>1</v>
      </c>
      <c r="P20">
        <f t="shared" si="4"/>
        <v>0</v>
      </c>
      <c r="U20">
        <f aca="true" t="shared" si="5" ref="U20:V60">COUNTIF(K$4:K$43,$M20)</f>
        <v>3</v>
      </c>
      <c r="V20">
        <f t="shared" si="5"/>
        <v>0</v>
      </c>
      <c r="X20" s="15"/>
      <c r="Y20" s="15"/>
      <c r="Z20" s="15"/>
      <c r="AA20" s="15"/>
      <c r="AB20" s="15"/>
      <c r="AC20" s="66"/>
      <c r="AD20" s="8"/>
      <c r="AE20" s="8"/>
    </row>
    <row r="21" spans="1:31" ht="12.75">
      <c r="A21">
        <v>21</v>
      </c>
      <c r="B21" s="16"/>
      <c r="C21" s="16" t="s">
        <v>252</v>
      </c>
      <c r="D21" s="16">
        <v>23</v>
      </c>
      <c r="E21" s="16">
        <v>20</v>
      </c>
      <c r="F21" s="17">
        <f t="shared" si="0"/>
        <v>43</v>
      </c>
      <c r="G21" s="16">
        <v>7</v>
      </c>
      <c r="H21" s="16">
        <v>12</v>
      </c>
      <c r="I21" s="16">
        <v>11</v>
      </c>
      <c r="J21" s="16">
        <v>4</v>
      </c>
      <c r="K21" s="17">
        <f t="shared" si="1"/>
        <v>34</v>
      </c>
      <c r="L21" s="17">
        <f t="shared" si="2"/>
        <v>77</v>
      </c>
      <c r="M21" s="18">
        <v>17</v>
      </c>
      <c r="N21">
        <f t="shared" si="4"/>
        <v>1</v>
      </c>
      <c r="O21">
        <f t="shared" si="4"/>
        <v>3</v>
      </c>
      <c r="P21">
        <f t="shared" si="4"/>
        <v>0</v>
      </c>
      <c r="U21">
        <f t="shared" si="5"/>
        <v>0</v>
      </c>
      <c r="V21">
        <f t="shared" si="5"/>
        <v>0</v>
      </c>
      <c r="X21" s="67"/>
      <c r="Y21" s="67"/>
      <c r="Z21" s="68"/>
      <c r="AA21" s="8"/>
      <c r="AB21" s="69"/>
      <c r="AC21" s="8"/>
      <c r="AD21" s="8"/>
      <c r="AE21" s="8"/>
    </row>
    <row r="22" spans="1:31" ht="12.75">
      <c r="A22">
        <v>22</v>
      </c>
      <c r="B22" s="16"/>
      <c r="C22" s="16" t="s">
        <v>253</v>
      </c>
      <c r="D22" s="16">
        <v>18</v>
      </c>
      <c r="E22" s="16">
        <v>19</v>
      </c>
      <c r="F22" s="17">
        <f t="shared" si="0"/>
        <v>37</v>
      </c>
      <c r="G22" s="16">
        <v>7</v>
      </c>
      <c r="H22" s="16">
        <v>9</v>
      </c>
      <c r="I22" s="16">
        <v>8</v>
      </c>
      <c r="J22" s="16">
        <v>2</v>
      </c>
      <c r="K22" s="17">
        <f t="shared" si="1"/>
        <v>26</v>
      </c>
      <c r="L22" s="17">
        <f t="shared" si="2"/>
        <v>63</v>
      </c>
      <c r="M22" s="18">
        <v>18</v>
      </c>
      <c r="N22">
        <f t="shared" si="4"/>
        <v>1</v>
      </c>
      <c r="O22">
        <f t="shared" si="4"/>
        <v>2</v>
      </c>
      <c r="P22">
        <f t="shared" si="4"/>
        <v>0</v>
      </c>
      <c r="U22">
        <f t="shared" si="5"/>
        <v>1</v>
      </c>
      <c r="V22">
        <f t="shared" si="5"/>
        <v>0</v>
      </c>
      <c r="X22" s="67"/>
      <c r="Y22" s="67"/>
      <c r="Z22" s="68"/>
      <c r="AA22" s="8"/>
      <c r="AB22" s="69"/>
      <c r="AC22" s="8"/>
      <c r="AD22" s="8"/>
      <c r="AE22" s="8"/>
    </row>
    <row r="23" spans="1:31" ht="12.75">
      <c r="A23">
        <v>23</v>
      </c>
      <c r="B23" s="16"/>
      <c r="C23" s="16" t="s">
        <v>254</v>
      </c>
      <c r="D23" s="16">
        <v>21</v>
      </c>
      <c r="E23" s="16">
        <v>14</v>
      </c>
      <c r="F23" s="17">
        <f t="shared" si="0"/>
        <v>35</v>
      </c>
      <c r="G23" s="16">
        <v>5</v>
      </c>
      <c r="H23" s="16">
        <v>9</v>
      </c>
      <c r="I23" s="16">
        <v>7</v>
      </c>
      <c r="J23" s="16">
        <v>4</v>
      </c>
      <c r="K23" s="17">
        <f t="shared" si="1"/>
        <v>25</v>
      </c>
      <c r="L23" s="17">
        <f t="shared" si="2"/>
        <v>60</v>
      </c>
      <c r="M23" s="18">
        <v>19</v>
      </c>
      <c r="N23">
        <f t="shared" si="4"/>
        <v>0</v>
      </c>
      <c r="O23">
        <f t="shared" si="4"/>
        <v>3</v>
      </c>
      <c r="P23">
        <f t="shared" si="4"/>
        <v>1</v>
      </c>
      <c r="U23">
        <f t="shared" si="5"/>
        <v>1</v>
      </c>
      <c r="V23">
        <f t="shared" si="5"/>
        <v>0</v>
      </c>
      <c r="X23" s="67"/>
      <c r="Y23" s="67"/>
      <c r="Z23" s="68"/>
      <c r="AA23" s="8"/>
      <c r="AB23" s="69"/>
      <c r="AC23" s="8"/>
      <c r="AD23" s="8"/>
      <c r="AE23" s="8"/>
    </row>
    <row r="24" spans="1:31" ht="12.75">
      <c r="A24">
        <v>24</v>
      </c>
      <c r="B24" s="16"/>
      <c r="C24" s="16" t="s">
        <v>255</v>
      </c>
      <c r="D24" s="16">
        <v>17</v>
      </c>
      <c r="E24" s="16">
        <v>12</v>
      </c>
      <c r="F24" s="17">
        <f t="shared" si="0"/>
        <v>29</v>
      </c>
      <c r="G24" s="16">
        <v>3</v>
      </c>
      <c r="H24" s="16">
        <v>6</v>
      </c>
      <c r="I24" s="16">
        <v>5</v>
      </c>
      <c r="J24" s="16">
        <v>0</v>
      </c>
      <c r="K24" s="17">
        <f t="shared" si="1"/>
        <v>14</v>
      </c>
      <c r="L24" s="17">
        <f t="shared" si="2"/>
        <v>43</v>
      </c>
      <c r="M24" s="18">
        <v>20</v>
      </c>
      <c r="N24">
        <f t="shared" si="4"/>
        <v>4</v>
      </c>
      <c r="O24">
        <f t="shared" si="4"/>
        <v>2</v>
      </c>
      <c r="P24">
        <f t="shared" si="4"/>
        <v>0</v>
      </c>
      <c r="U24">
        <f t="shared" si="5"/>
        <v>3</v>
      </c>
      <c r="V24">
        <f t="shared" si="5"/>
        <v>0</v>
      </c>
      <c r="X24" s="67"/>
      <c r="Y24" s="67"/>
      <c r="Z24" s="68"/>
      <c r="AA24" s="8"/>
      <c r="AB24" s="69"/>
      <c r="AC24" s="8"/>
      <c r="AD24" s="8"/>
      <c r="AE24" s="8"/>
    </row>
    <row r="25" spans="1:31" ht="12.75">
      <c r="A25">
        <v>25</v>
      </c>
      <c r="B25" s="16"/>
      <c r="C25" s="16" t="s">
        <v>256</v>
      </c>
      <c r="D25" s="16">
        <v>21</v>
      </c>
      <c r="E25" s="16">
        <v>19</v>
      </c>
      <c r="F25" s="17">
        <f t="shared" si="0"/>
        <v>40</v>
      </c>
      <c r="G25" s="16">
        <v>11</v>
      </c>
      <c r="H25" s="16">
        <v>9</v>
      </c>
      <c r="I25" s="16">
        <v>11</v>
      </c>
      <c r="J25" s="16">
        <v>3</v>
      </c>
      <c r="K25" s="17">
        <f t="shared" si="1"/>
        <v>34</v>
      </c>
      <c r="L25" s="17">
        <f t="shared" si="2"/>
        <v>74</v>
      </c>
      <c r="M25" s="18">
        <v>21</v>
      </c>
      <c r="N25">
        <f t="shared" si="4"/>
        <v>6</v>
      </c>
      <c r="O25">
        <f t="shared" si="4"/>
        <v>0</v>
      </c>
      <c r="P25">
        <f t="shared" si="4"/>
        <v>0</v>
      </c>
      <c r="U25">
        <f t="shared" si="5"/>
        <v>0</v>
      </c>
      <c r="V25">
        <f t="shared" si="5"/>
        <v>0</v>
      </c>
      <c r="X25" s="67"/>
      <c r="Y25" s="67"/>
      <c r="Z25" s="68"/>
      <c r="AA25" s="8"/>
      <c r="AB25" s="69"/>
      <c r="AC25" s="8"/>
      <c r="AD25" s="8"/>
      <c r="AE25" s="8"/>
    </row>
    <row r="26" spans="1:31" ht="12.75">
      <c r="A26">
        <v>26</v>
      </c>
      <c r="B26" s="16"/>
      <c r="C26" s="16" t="s">
        <v>257</v>
      </c>
      <c r="D26" s="16">
        <v>20</v>
      </c>
      <c r="E26" s="16">
        <v>13</v>
      </c>
      <c r="F26" s="17">
        <f t="shared" si="0"/>
        <v>33</v>
      </c>
      <c r="G26" s="16">
        <v>4</v>
      </c>
      <c r="H26" s="16">
        <v>9</v>
      </c>
      <c r="I26" s="16">
        <v>8</v>
      </c>
      <c r="J26" s="16">
        <v>3</v>
      </c>
      <c r="K26" s="17">
        <f t="shared" si="1"/>
        <v>24</v>
      </c>
      <c r="L26" s="17">
        <f t="shared" si="2"/>
        <v>57</v>
      </c>
      <c r="M26" s="18">
        <v>22</v>
      </c>
      <c r="N26">
        <f t="shared" si="4"/>
        <v>2</v>
      </c>
      <c r="O26">
        <f t="shared" si="4"/>
        <v>0</v>
      </c>
      <c r="P26">
        <f t="shared" si="4"/>
        <v>2</v>
      </c>
      <c r="U26">
        <f t="shared" si="5"/>
        <v>3</v>
      </c>
      <c r="V26">
        <f t="shared" si="5"/>
        <v>0</v>
      </c>
      <c r="X26" s="67"/>
      <c r="Y26" s="67"/>
      <c r="Z26" s="68"/>
      <c r="AA26" s="8"/>
      <c r="AB26" s="69"/>
      <c r="AC26" s="8"/>
      <c r="AD26" s="8"/>
      <c r="AE26" s="8"/>
    </row>
    <row r="27" spans="1:31" ht="12.75">
      <c r="A27">
        <v>27</v>
      </c>
      <c r="B27" s="16"/>
      <c r="C27" s="16"/>
      <c r="D27" s="16"/>
      <c r="E27" s="16"/>
      <c r="F27" s="17">
        <f t="shared" si="0"/>
      </c>
      <c r="G27" s="16"/>
      <c r="H27" s="16"/>
      <c r="I27" s="16"/>
      <c r="J27" s="16"/>
      <c r="K27" s="17">
        <f t="shared" si="1"/>
      </c>
      <c r="L27" s="17">
        <f t="shared" si="2"/>
      </c>
      <c r="M27" s="18">
        <v>23</v>
      </c>
      <c r="N27">
        <f t="shared" si="4"/>
        <v>3</v>
      </c>
      <c r="O27">
        <f t="shared" si="4"/>
        <v>0</v>
      </c>
      <c r="P27">
        <f t="shared" si="4"/>
        <v>0</v>
      </c>
      <c r="U27">
        <f t="shared" si="5"/>
        <v>3</v>
      </c>
      <c r="V27">
        <f t="shared" si="5"/>
        <v>0</v>
      </c>
      <c r="X27" s="67"/>
      <c r="Y27" s="67"/>
      <c r="Z27" s="68"/>
      <c r="AA27" s="8"/>
      <c r="AB27" s="69"/>
      <c r="AC27" s="8"/>
      <c r="AD27" s="8"/>
      <c r="AE27" s="8"/>
    </row>
    <row r="28" spans="1:31" ht="12.75">
      <c r="A28">
        <v>28</v>
      </c>
      <c r="B28" s="16"/>
      <c r="C28" s="16"/>
      <c r="D28" s="16"/>
      <c r="E28" s="16"/>
      <c r="F28" s="17">
        <f t="shared" si="0"/>
      </c>
      <c r="G28" s="16"/>
      <c r="H28" s="16"/>
      <c r="I28" s="16"/>
      <c r="J28" s="16"/>
      <c r="K28" s="17">
        <f t="shared" si="1"/>
      </c>
      <c r="L28" s="17">
        <f t="shared" si="2"/>
      </c>
      <c r="M28" s="18">
        <v>24</v>
      </c>
      <c r="N28">
        <f t="shared" si="4"/>
        <v>0</v>
      </c>
      <c r="O28">
        <f t="shared" si="4"/>
        <v>0</v>
      </c>
      <c r="P28">
        <f t="shared" si="4"/>
        <v>2</v>
      </c>
      <c r="U28">
        <f t="shared" si="5"/>
        <v>1</v>
      </c>
      <c r="V28">
        <f t="shared" si="5"/>
        <v>0</v>
      </c>
      <c r="X28" s="67"/>
      <c r="Y28" s="67"/>
      <c r="Z28" s="68"/>
      <c r="AA28" s="8"/>
      <c r="AB28" s="69"/>
      <c r="AC28" s="8"/>
      <c r="AD28" s="8"/>
      <c r="AE28" s="8"/>
    </row>
    <row r="29" spans="1:31" ht="12.75">
      <c r="A29">
        <v>29</v>
      </c>
      <c r="B29" s="16"/>
      <c r="C29" s="16"/>
      <c r="D29" s="16"/>
      <c r="E29" s="16"/>
      <c r="F29" s="17">
        <f t="shared" si="0"/>
      </c>
      <c r="G29" s="16"/>
      <c r="H29" s="16"/>
      <c r="I29" s="16"/>
      <c r="J29" s="16"/>
      <c r="K29" s="17">
        <f t="shared" si="1"/>
      </c>
      <c r="L29" s="17">
        <f t="shared" si="2"/>
      </c>
      <c r="M29" s="18">
        <v>25</v>
      </c>
      <c r="N29">
        <f t="shared" si="4"/>
        <v>0</v>
      </c>
      <c r="O29">
        <f t="shared" si="4"/>
        <v>0</v>
      </c>
      <c r="P29">
        <f t="shared" si="4"/>
        <v>0</v>
      </c>
      <c r="U29">
        <f t="shared" si="5"/>
        <v>1</v>
      </c>
      <c r="V29">
        <f t="shared" si="5"/>
        <v>0</v>
      </c>
      <c r="X29" s="67"/>
      <c r="Y29" s="67"/>
      <c r="Z29" s="68"/>
      <c r="AA29" s="8"/>
      <c r="AB29" s="69"/>
      <c r="AC29" s="8"/>
      <c r="AD29" s="8"/>
      <c r="AE29" s="8"/>
    </row>
    <row r="30" spans="1:31" ht="12.75">
      <c r="A30">
        <v>30</v>
      </c>
      <c r="B30" s="16"/>
      <c r="C30" s="16"/>
      <c r="D30" s="16"/>
      <c r="E30" s="16"/>
      <c r="F30" s="17">
        <f t="shared" si="0"/>
      </c>
      <c r="G30" s="16"/>
      <c r="H30" s="16"/>
      <c r="I30" s="16"/>
      <c r="J30" s="16"/>
      <c r="K30" s="17">
        <f t="shared" si="1"/>
      </c>
      <c r="L30" s="17">
        <f t="shared" si="2"/>
      </c>
      <c r="M30" s="18">
        <v>26</v>
      </c>
      <c r="P30">
        <f t="shared" si="4"/>
        <v>0</v>
      </c>
      <c r="U30">
        <f t="shared" si="5"/>
        <v>1</v>
      </c>
      <c r="V30">
        <f t="shared" si="5"/>
        <v>0</v>
      </c>
      <c r="X30" s="8"/>
      <c r="Y30" s="8"/>
      <c r="Z30" s="8"/>
      <c r="AA30" s="8"/>
      <c r="AB30" s="70"/>
      <c r="AC30" s="8"/>
      <c r="AD30" s="8"/>
      <c r="AE30" s="8"/>
    </row>
    <row r="31" spans="1:22" ht="12.75">
      <c r="A31">
        <v>31</v>
      </c>
      <c r="B31" s="16"/>
      <c r="C31" s="16"/>
      <c r="D31" s="16"/>
      <c r="E31" s="16"/>
      <c r="F31" s="17">
        <f t="shared" si="0"/>
      </c>
      <c r="G31" s="16"/>
      <c r="H31" s="16"/>
      <c r="I31" s="16"/>
      <c r="J31" s="16"/>
      <c r="K31" s="17">
        <f t="shared" si="1"/>
      </c>
      <c r="L31" s="17">
        <f t="shared" si="2"/>
      </c>
      <c r="M31" s="18">
        <v>27</v>
      </c>
      <c r="P31">
        <f t="shared" si="4"/>
        <v>1</v>
      </c>
      <c r="U31">
        <f t="shared" si="5"/>
        <v>0</v>
      </c>
      <c r="V31">
        <f t="shared" si="5"/>
        <v>0</v>
      </c>
    </row>
    <row r="32" spans="1:22" ht="12.75">
      <c r="A32">
        <v>32</v>
      </c>
      <c r="B32" s="16"/>
      <c r="C32" s="16"/>
      <c r="D32" s="16"/>
      <c r="E32" s="16"/>
      <c r="F32" s="17">
        <f t="shared" si="0"/>
      </c>
      <c r="G32" s="16"/>
      <c r="H32" s="16"/>
      <c r="I32" s="16"/>
      <c r="J32" s="16"/>
      <c r="K32" s="17">
        <f t="shared" si="1"/>
      </c>
      <c r="L32" s="17">
        <f t="shared" si="2"/>
      </c>
      <c r="M32" s="18">
        <v>28</v>
      </c>
      <c r="P32">
        <f t="shared" si="4"/>
        <v>0</v>
      </c>
      <c r="U32">
        <f t="shared" si="5"/>
        <v>0</v>
      </c>
      <c r="V32">
        <f t="shared" si="5"/>
        <v>0</v>
      </c>
    </row>
    <row r="33" spans="1:22" ht="12.75">
      <c r="A33">
        <v>33</v>
      </c>
      <c r="B33" s="16"/>
      <c r="C33" s="16"/>
      <c r="D33" s="16"/>
      <c r="E33" s="16"/>
      <c r="F33" s="17">
        <f t="shared" si="0"/>
      </c>
      <c r="G33" s="16"/>
      <c r="H33" s="16"/>
      <c r="I33" s="16"/>
      <c r="J33" s="16"/>
      <c r="K33" s="17">
        <f t="shared" si="1"/>
      </c>
      <c r="L33" s="17">
        <f t="shared" si="2"/>
      </c>
      <c r="M33" s="18">
        <v>29</v>
      </c>
      <c r="P33">
        <f t="shared" si="4"/>
        <v>1</v>
      </c>
      <c r="U33">
        <f t="shared" si="5"/>
        <v>0</v>
      </c>
      <c r="V33">
        <f t="shared" si="5"/>
        <v>0</v>
      </c>
    </row>
    <row r="34" spans="1:22" ht="12.75">
      <c r="A34">
        <v>34</v>
      </c>
      <c r="B34" s="16"/>
      <c r="C34" s="16"/>
      <c r="D34" s="16"/>
      <c r="E34" s="16"/>
      <c r="F34" s="17">
        <f t="shared" si="0"/>
      </c>
      <c r="G34" s="16"/>
      <c r="H34" s="16"/>
      <c r="I34" s="16"/>
      <c r="J34" s="16"/>
      <c r="K34" s="17">
        <f t="shared" si="1"/>
      </c>
      <c r="L34" s="17">
        <f t="shared" si="2"/>
      </c>
      <c r="M34" s="18">
        <v>30</v>
      </c>
      <c r="P34">
        <f t="shared" si="4"/>
        <v>1</v>
      </c>
      <c r="U34">
        <f t="shared" si="5"/>
        <v>0</v>
      </c>
      <c r="V34">
        <f t="shared" si="5"/>
        <v>0</v>
      </c>
    </row>
    <row r="35" spans="1:22" ht="12.75">
      <c r="A35">
        <v>35</v>
      </c>
      <c r="B35" s="16"/>
      <c r="C35" s="16"/>
      <c r="D35" s="16"/>
      <c r="E35" s="16"/>
      <c r="F35" s="17">
        <f t="shared" si="0"/>
      </c>
      <c r="G35" s="16"/>
      <c r="H35" s="16"/>
      <c r="I35" s="16"/>
      <c r="J35" s="16"/>
      <c r="K35" s="17">
        <f t="shared" si="1"/>
      </c>
      <c r="L35" s="17">
        <f t="shared" si="2"/>
      </c>
      <c r="M35" s="18">
        <v>31</v>
      </c>
      <c r="P35">
        <f t="shared" si="4"/>
        <v>0</v>
      </c>
      <c r="U35">
        <f t="shared" si="5"/>
        <v>0</v>
      </c>
      <c r="V35">
        <f t="shared" si="5"/>
        <v>0</v>
      </c>
    </row>
    <row r="36" spans="1:22" ht="12.75">
      <c r="A36">
        <v>36</v>
      </c>
      <c r="B36" s="16"/>
      <c r="C36" s="16"/>
      <c r="D36" s="16"/>
      <c r="E36" s="16"/>
      <c r="F36" s="17">
        <f t="shared" si="0"/>
      </c>
      <c r="G36" s="16"/>
      <c r="H36" s="16"/>
      <c r="I36" s="16"/>
      <c r="J36" s="16"/>
      <c r="K36" s="17">
        <f t="shared" si="1"/>
      </c>
      <c r="L36" s="17">
        <f t="shared" si="2"/>
      </c>
      <c r="M36" s="18">
        <v>32</v>
      </c>
      <c r="P36">
        <f aca="true" t="shared" si="6" ref="P36:P54">COUNTIF(F$4:F$43,$M36)</f>
        <v>0</v>
      </c>
      <c r="U36">
        <f t="shared" si="5"/>
        <v>1</v>
      </c>
      <c r="V36">
        <f t="shared" si="5"/>
        <v>0</v>
      </c>
    </row>
    <row r="37" spans="1:22" ht="12.75">
      <c r="A37">
        <v>37</v>
      </c>
      <c r="B37" s="16"/>
      <c r="C37" s="16"/>
      <c r="D37" s="16"/>
      <c r="E37" s="16"/>
      <c r="F37" s="17">
        <f t="shared" si="0"/>
      </c>
      <c r="G37" s="16"/>
      <c r="H37" s="16"/>
      <c r="I37" s="16"/>
      <c r="J37" s="16"/>
      <c r="K37" s="17">
        <f t="shared" si="1"/>
      </c>
      <c r="L37" s="17">
        <f t="shared" si="2"/>
      </c>
      <c r="M37" s="18">
        <v>33</v>
      </c>
      <c r="P37">
        <f t="shared" si="6"/>
        <v>1</v>
      </c>
      <c r="U37">
        <f t="shared" si="5"/>
        <v>0</v>
      </c>
      <c r="V37">
        <f t="shared" si="5"/>
        <v>0</v>
      </c>
    </row>
    <row r="38" spans="1:22" ht="12.75">
      <c r="A38">
        <v>38</v>
      </c>
      <c r="B38" s="16"/>
      <c r="C38" s="16"/>
      <c r="D38" s="16"/>
      <c r="E38" s="16"/>
      <c r="F38" s="17">
        <f t="shared" si="0"/>
      </c>
      <c r="G38" s="16"/>
      <c r="H38" s="16"/>
      <c r="I38" s="16"/>
      <c r="J38" s="16"/>
      <c r="K38" s="17">
        <f t="shared" si="1"/>
      </c>
      <c r="L38" s="17">
        <f t="shared" si="2"/>
      </c>
      <c r="M38" s="18">
        <v>34</v>
      </c>
      <c r="P38">
        <f t="shared" si="6"/>
        <v>1</v>
      </c>
      <c r="U38">
        <f t="shared" si="5"/>
        <v>2</v>
      </c>
      <c r="V38">
        <f t="shared" si="5"/>
        <v>0</v>
      </c>
    </row>
    <row r="39" spans="1:22" ht="12.75">
      <c r="A39">
        <v>39</v>
      </c>
      <c r="B39" s="16"/>
      <c r="C39" s="16"/>
      <c r="D39" s="16"/>
      <c r="E39" s="16"/>
      <c r="F39" s="17">
        <f t="shared" si="0"/>
      </c>
      <c r="G39" s="16"/>
      <c r="H39" s="16"/>
      <c r="I39" s="16"/>
      <c r="J39" s="16"/>
      <c r="K39" s="17">
        <f t="shared" si="1"/>
      </c>
      <c r="L39" s="17">
        <f t="shared" si="2"/>
      </c>
      <c r="M39" s="18">
        <v>35</v>
      </c>
      <c r="P39">
        <f t="shared" si="6"/>
        <v>1</v>
      </c>
      <c r="U39">
        <f t="shared" si="5"/>
        <v>0</v>
      </c>
      <c r="V39">
        <f t="shared" si="5"/>
        <v>0</v>
      </c>
    </row>
    <row r="40" spans="1:22" ht="12.75">
      <c r="A40">
        <v>40</v>
      </c>
      <c r="B40" s="16"/>
      <c r="C40" s="16"/>
      <c r="D40" s="16"/>
      <c r="E40" s="16"/>
      <c r="F40" s="17">
        <f t="shared" si="0"/>
      </c>
      <c r="G40" s="16"/>
      <c r="H40" s="16"/>
      <c r="I40" s="16"/>
      <c r="J40" s="16"/>
      <c r="K40" s="17">
        <f t="shared" si="1"/>
      </c>
      <c r="L40" s="17">
        <f t="shared" si="2"/>
      </c>
      <c r="M40" s="18">
        <v>36</v>
      </c>
      <c r="P40">
        <f t="shared" si="6"/>
        <v>0</v>
      </c>
      <c r="U40">
        <f t="shared" si="5"/>
        <v>0</v>
      </c>
      <c r="V40">
        <f t="shared" si="5"/>
        <v>1</v>
      </c>
    </row>
    <row r="41" spans="1:22" ht="12.75">
      <c r="A41">
        <v>41</v>
      </c>
      <c r="B41" s="16"/>
      <c r="C41" s="16"/>
      <c r="D41" s="16"/>
      <c r="E41" s="16"/>
      <c r="F41" s="17">
        <f t="shared" si="0"/>
      </c>
      <c r="G41" s="16"/>
      <c r="H41" s="16"/>
      <c r="I41" s="16"/>
      <c r="J41" s="16"/>
      <c r="K41" s="17">
        <f t="shared" si="1"/>
      </c>
      <c r="L41" s="17">
        <f t="shared" si="2"/>
      </c>
      <c r="M41" s="18">
        <v>37</v>
      </c>
      <c r="P41">
        <f t="shared" si="6"/>
        <v>1</v>
      </c>
      <c r="U41">
        <f t="shared" si="5"/>
        <v>0</v>
      </c>
      <c r="V41">
        <f t="shared" si="5"/>
        <v>0</v>
      </c>
    </row>
    <row r="42" spans="1:22" ht="12.75">
      <c r="A42">
        <v>42</v>
      </c>
      <c r="B42" s="16"/>
      <c r="C42" s="16"/>
      <c r="D42" s="16"/>
      <c r="E42" s="16"/>
      <c r="F42" s="17">
        <f t="shared" si="0"/>
      </c>
      <c r="G42" s="16"/>
      <c r="H42" s="16"/>
      <c r="I42" s="16"/>
      <c r="J42" s="16"/>
      <c r="K42" s="17">
        <f t="shared" si="1"/>
      </c>
      <c r="L42" s="17">
        <f t="shared" si="2"/>
      </c>
      <c r="M42" s="18">
        <v>38</v>
      </c>
      <c r="P42">
        <f t="shared" si="6"/>
        <v>4</v>
      </c>
      <c r="U42">
        <f t="shared" si="5"/>
        <v>1</v>
      </c>
      <c r="V42">
        <f t="shared" si="5"/>
        <v>1</v>
      </c>
    </row>
    <row r="43" spans="1:22" ht="12.75">
      <c r="A43">
        <v>43</v>
      </c>
      <c r="B43" s="16"/>
      <c r="C43" s="16"/>
      <c r="D43" s="16"/>
      <c r="E43" s="16"/>
      <c r="F43" s="17">
        <f t="shared" si="0"/>
      </c>
      <c r="G43" s="16"/>
      <c r="H43" s="16"/>
      <c r="I43" s="16"/>
      <c r="J43" s="16"/>
      <c r="K43" s="17">
        <f t="shared" si="1"/>
      </c>
      <c r="L43" s="17">
        <f t="shared" si="2"/>
      </c>
      <c r="M43" s="18">
        <v>39</v>
      </c>
      <c r="P43">
        <f t="shared" si="6"/>
        <v>3</v>
      </c>
      <c r="U43">
        <f t="shared" si="5"/>
        <v>0</v>
      </c>
      <c r="V43">
        <f t="shared" si="5"/>
        <v>0</v>
      </c>
    </row>
    <row r="44" spans="1:22" ht="12.75">
      <c r="A44">
        <v>44</v>
      </c>
      <c r="M44" s="18">
        <v>40</v>
      </c>
      <c r="P44">
        <f t="shared" si="6"/>
        <v>1</v>
      </c>
      <c r="U44">
        <f t="shared" si="5"/>
        <v>0</v>
      </c>
      <c r="V44">
        <f t="shared" si="5"/>
        <v>2</v>
      </c>
    </row>
    <row r="45" spans="1:22" ht="12.75">
      <c r="A45">
        <v>45</v>
      </c>
      <c r="B45" s="71" t="s">
        <v>57</v>
      </c>
      <c r="C45" s="72">
        <f>COUNTA(C$4:C$43)</f>
        <v>23</v>
      </c>
      <c r="D45" s="73" t="s">
        <v>58</v>
      </c>
      <c r="E45" s="73"/>
      <c r="F45" s="74" t="s">
        <v>59</v>
      </c>
      <c r="G45" s="75"/>
      <c r="H45" s="75" t="s">
        <v>60</v>
      </c>
      <c r="I45" s="75"/>
      <c r="J45" s="75"/>
      <c r="K45" s="76" t="s">
        <v>61</v>
      </c>
      <c r="L45" s="104" t="s">
        <v>62</v>
      </c>
      <c r="M45" s="18">
        <v>41</v>
      </c>
      <c r="P45">
        <f t="shared" si="6"/>
        <v>2</v>
      </c>
      <c r="U45">
        <f t="shared" si="5"/>
        <v>0</v>
      </c>
      <c r="V45">
        <f t="shared" si="5"/>
        <v>0</v>
      </c>
    </row>
    <row r="46" spans="1:22" ht="12.75">
      <c r="A46">
        <v>46</v>
      </c>
      <c r="B46" s="78" t="s">
        <v>63</v>
      </c>
      <c r="C46" s="79"/>
      <c r="D46" s="80">
        <f aca="true" t="shared" si="7" ref="D46:L46">SUM(D4:D43)/$C45</f>
        <v>18.47826086956522</v>
      </c>
      <c r="E46" s="80">
        <f t="shared" si="7"/>
        <v>15</v>
      </c>
      <c r="F46" s="80">
        <f t="shared" si="7"/>
        <v>33.47826086956522</v>
      </c>
      <c r="G46" s="80">
        <f t="shared" si="7"/>
        <v>5.217391304347826</v>
      </c>
      <c r="H46" s="80">
        <f t="shared" si="7"/>
        <v>8.130434782608695</v>
      </c>
      <c r="I46" s="80">
        <f t="shared" si="7"/>
        <v>7.130434782608695</v>
      </c>
      <c r="J46" s="80">
        <f t="shared" si="7"/>
        <v>2.1739130434782608</v>
      </c>
      <c r="K46" s="80">
        <f t="shared" si="7"/>
        <v>22.652173913043477</v>
      </c>
      <c r="L46" s="80">
        <f t="shared" si="7"/>
        <v>56.130434782608695</v>
      </c>
      <c r="M46" s="18">
        <v>42</v>
      </c>
      <c r="N46" s="81"/>
      <c r="O46" s="81"/>
      <c r="P46">
        <f t="shared" si="6"/>
        <v>0</v>
      </c>
      <c r="Q46" s="81"/>
      <c r="R46" s="81"/>
      <c r="S46" s="81"/>
      <c r="T46" s="81"/>
      <c r="U46">
        <f t="shared" si="5"/>
        <v>0</v>
      </c>
      <c r="V46">
        <f t="shared" si="5"/>
        <v>1</v>
      </c>
    </row>
    <row r="47" spans="1:22" ht="12.75">
      <c r="A47">
        <v>47</v>
      </c>
      <c r="B47" s="82" t="s">
        <v>64</v>
      </c>
      <c r="C47" s="82"/>
      <c r="D47" s="103">
        <f>SUM(D4:D43)/(25*$C45)</f>
        <v>0.7391304347826086</v>
      </c>
      <c r="E47" s="103">
        <f>SUM(E4:E43)/(25*$C45)</f>
        <v>0.6</v>
      </c>
      <c r="F47" s="103">
        <f>SUM(F4:F43)/(50*$C45)</f>
        <v>0.6695652173913044</v>
      </c>
      <c r="G47" s="103">
        <f>SUM(G4:G43)/(15*$C45)</f>
        <v>0.34782608695652173</v>
      </c>
      <c r="H47" s="103">
        <f>SUM(H4:H43)/(12*$C45)</f>
        <v>0.677536231884058</v>
      </c>
      <c r="I47" s="103">
        <f>SUM(I4:I43)/(15*$C45)</f>
        <v>0.4753623188405797</v>
      </c>
      <c r="J47" s="103">
        <f>SUM(J4:J43)/(8*$C45)</f>
        <v>0.2717391304347826</v>
      </c>
      <c r="K47" s="103">
        <f>SUM(K4:K43)/(50*$C45)</f>
        <v>0.45304347826086955</v>
      </c>
      <c r="L47" s="103">
        <f>SUM(L4:L43)/(100*$C45)</f>
        <v>0.561304347826087</v>
      </c>
      <c r="M47" s="18">
        <v>43</v>
      </c>
      <c r="N47" s="77"/>
      <c r="O47" s="77"/>
      <c r="P47">
        <f t="shared" si="6"/>
        <v>1</v>
      </c>
      <c r="Q47" s="77"/>
      <c r="R47" s="77"/>
      <c r="S47" s="77"/>
      <c r="T47" s="77"/>
      <c r="U47">
        <f t="shared" si="5"/>
        <v>0</v>
      </c>
      <c r="V47">
        <f t="shared" si="5"/>
        <v>2</v>
      </c>
    </row>
    <row r="48" spans="1:22" ht="12.75">
      <c r="A48" s="77"/>
      <c r="B48" s="77"/>
      <c r="C48" s="83"/>
      <c r="D48" s="77"/>
      <c r="E48" s="77"/>
      <c r="F48" s="77"/>
      <c r="G48" s="77"/>
      <c r="H48" s="77"/>
      <c r="I48" s="77"/>
      <c r="J48" s="77"/>
      <c r="K48" s="77"/>
      <c r="L48" s="77"/>
      <c r="M48" s="18">
        <v>44</v>
      </c>
      <c r="N48" s="77"/>
      <c r="O48" s="77"/>
      <c r="P48">
        <f t="shared" si="6"/>
        <v>0</v>
      </c>
      <c r="Q48" s="77"/>
      <c r="R48" s="77"/>
      <c r="S48" s="77"/>
      <c r="T48" s="77"/>
      <c r="U48">
        <f t="shared" si="5"/>
        <v>0</v>
      </c>
      <c r="V48">
        <f t="shared" si="5"/>
        <v>0</v>
      </c>
    </row>
    <row r="49" spans="1:22" ht="12.75">
      <c r="A49" s="77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18">
        <v>45</v>
      </c>
      <c r="N49" s="77"/>
      <c r="O49" s="77"/>
      <c r="P49">
        <f t="shared" si="6"/>
        <v>0</v>
      </c>
      <c r="Q49" s="77"/>
      <c r="R49" s="77"/>
      <c r="S49" s="77"/>
      <c r="T49" s="77"/>
      <c r="U49">
        <f t="shared" si="5"/>
        <v>0</v>
      </c>
      <c r="V49">
        <f t="shared" si="5"/>
        <v>0</v>
      </c>
    </row>
    <row r="50" spans="1:22" ht="12.75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18">
        <v>46</v>
      </c>
      <c r="N50" s="77"/>
      <c r="O50" s="77"/>
      <c r="P50">
        <f t="shared" si="6"/>
        <v>0</v>
      </c>
      <c r="Q50" s="77"/>
      <c r="R50" s="77"/>
      <c r="S50" s="77"/>
      <c r="T50" s="77"/>
      <c r="U50">
        <f t="shared" si="5"/>
        <v>0</v>
      </c>
      <c r="V50">
        <f t="shared" si="5"/>
        <v>0</v>
      </c>
    </row>
    <row r="51" spans="1:22" ht="12.75">
      <c r="A51" s="77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18">
        <v>47</v>
      </c>
      <c r="N51" s="77"/>
      <c r="O51" s="77"/>
      <c r="P51">
        <f t="shared" si="6"/>
        <v>0</v>
      </c>
      <c r="Q51" s="77"/>
      <c r="R51" s="77"/>
      <c r="S51" s="77"/>
      <c r="T51" s="77"/>
      <c r="U51">
        <f t="shared" si="5"/>
        <v>0</v>
      </c>
      <c r="V51">
        <f t="shared" si="5"/>
        <v>0</v>
      </c>
    </row>
    <row r="52" spans="1:22" ht="12.75">
      <c r="A52" s="77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18">
        <v>48</v>
      </c>
      <c r="N52" s="77"/>
      <c r="O52" s="77"/>
      <c r="P52">
        <f t="shared" si="6"/>
        <v>0</v>
      </c>
      <c r="Q52" s="77"/>
      <c r="R52" s="77"/>
      <c r="S52" s="77"/>
      <c r="T52" s="77"/>
      <c r="U52">
        <f t="shared" si="5"/>
        <v>0</v>
      </c>
      <c r="V52">
        <f t="shared" si="5"/>
        <v>0</v>
      </c>
    </row>
    <row r="53" spans="1:22" ht="12.75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18">
        <v>49</v>
      </c>
      <c r="N53" s="77"/>
      <c r="O53" s="77"/>
      <c r="P53">
        <f t="shared" si="6"/>
        <v>0</v>
      </c>
      <c r="Q53" s="77"/>
      <c r="R53" s="77"/>
      <c r="S53" s="77"/>
      <c r="T53" s="77"/>
      <c r="U53">
        <f t="shared" si="5"/>
        <v>0</v>
      </c>
      <c r="V53">
        <f t="shared" si="5"/>
        <v>0</v>
      </c>
    </row>
    <row r="54" spans="1:22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18">
        <v>50</v>
      </c>
      <c r="N54" s="77"/>
      <c r="O54" s="77"/>
      <c r="P54">
        <f t="shared" si="6"/>
        <v>0</v>
      </c>
      <c r="Q54" s="77"/>
      <c r="R54" s="77"/>
      <c r="S54" s="77"/>
      <c r="T54" s="77"/>
      <c r="U54">
        <f t="shared" si="5"/>
        <v>0</v>
      </c>
      <c r="V54">
        <f t="shared" si="5"/>
        <v>0</v>
      </c>
    </row>
    <row r="55" spans="1:23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18">
        <v>51</v>
      </c>
      <c r="N55" s="77"/>
      <c r="O55" s="77"/>
      <c r="P55" s="77"/>
      <c r="Q55" s="77"/>
      <c r="R55" s="77"/>
      <c r="S55" s="77"/>
      <c r="T55" s="77"/>
      <c r="U55" s="77"/>
      <c r="V55">
        <f t="shared" si="5"/>
        <v>0</v>
      </c>
      <c r="W55" s="77"/>
    </row>
    <row r="56" spans="1:23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18">
        <v>52</v>
      </c>
      <c r="N56" s="77"/>
      <c r="O56" s="77"/>
      <c r="P56" s="77"/>
      <c r="Q56" s="77"/>
      <c r="R56" s="77"/>
      <c r="S56" s="77"/>
      <c r="T56" s="77"/>
      <c r="U56" s="77"/>
      <c r="V56">
        <f t="shared" si="5"/>
        <v>0</v>
      </c>
      <c r="W56" s="77"/>
    </row>
    <row r="57" spans="1:23" ht="12.7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18">
        <v>53</v>
      </c>
      <c r="N57" s="77"/>
      <c r="O57" s="77"/>
      <c r="P57" s="77"/>
      <c r="Q57" s="77"/>
      <c r="R57" s="77"/>
      <c r="S57" s="77"/>
      <c r="T57" s="77"/>
      <c r="U57" s="77"/>
      <c r="V57">
        <f t="shared" si="5"/>
        <v>1</v>
      </c>
      <c r="W57" s="77"/>
    </row>
    <row r="58" spans="1:23" ht="12.75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18">
        <v>54</v>
      </c>
      <c r="N58" s="77"/>
      <c r="O58" s="77"/>
      <c r="P58" s="77"/>
      <c r="Q58" s="77"/>
      <c r="R58" s="77"/>
      <c r="S58" s="77"/>
      <c r="T58" s="77"/>
      <c r="U58" s="77"/>
      <c r="V58">
        <f t="shared" si="5"/>
        <v>0</v>
      </c>
      <c r="W58" s="77"/>
    </row>
    <row r="59" spans="1:23" ht="12.75">
      <c r="A59" s="77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18">
        <v>55</v>
      </c>
      <c r="N59" s="77"/>
      <c r="O59" s="77"/>
      <c r="P59" s="77"/>
      <c r="Q59" s="77"/>
      <c r="R59" s="77"/>
      <c r="S59" s="77"/>
      <c r="T59" s="77"/>
      <c r="U59" s="77"/>
      <c r="V59">
        <f t="shared" si="5"/>
        <v>0</v>
      </c>
      <c r="W59" s="77"/>
    </row>
    <row r="60" spans="1:23" ht="12.75">
      <c r="A60" s="77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18">
        <v>56</v>
      </c>
      <c r="N60" s="77"/>
      <c r="O60" s="77"/>
      <c r="P60" s="77"/>
      <c r="Q60" s="77"/>
      <c r="R60" s="77"/>
      <c r="S60" s="77"/>
      <c r="T60" s="77"/>
      <c r="U60" s="77"/>
      <c r="V60">
        <f t="shared" si="5"/>
        <v>1</v>
      </c>
      <c r="W60" s="77"/>
    </row>
    <row r="61" spans="1:23" ht="12.75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18">
        <v>57</v>
      </c>
      <c r="N61" s="77"/>
      <c r="O61" s="77"/>
      <c r="P61" s="77"/>
      <c r="Q61" s="77"/>
      <c r="R61" s="77"/>
      <c r="S61" s="77"/>
      <c r="T61" s="77"/>
      <c r="U61" s="77"/>
      <c r="V61">
        <f aca="true" t="shared" si="8" ref="V61:V104">COUNTIF(L$4:L$43,$M61)</f>
        <v>2</v>
      </c>
      <c r="W61" s="77"/>
    </row>
    <row r="62" spans="1:23" ht="12.75">
      <c r="A62" s="77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18">
        <v>58</v>
      </c>
      <c r="N62" s="77"/>
      <c r="O62" s="77"/>
      <c r="P62" s="77"/>
      <c r="Q62" s="77"/>
      <c r="R62" s="77"/>
      <c r="S62" s="77"/>
      <c r="T62" s="77"/>
      <c r="U62" s="77"/>
      <c r="V62">
        <f t="shared" si="8"/>
        <v>1</v>
      </c>
      <c r="W62" s="77"/>
    </row>
    <row r="63" spans="1:23" ht="12.75">
      <c r="A63" s="77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18">
        <v>59</v>
      </c>
      <c r="N63" s="77"/>
      <c r="O63" s="77"/>
      <c r="P63" s="77"/>
      <c r="Q63" s="77"/>
      <c r="R63" s="77"/>
      <c r="S63" s="77"/>
      <c r="T63" s="77"/>
      <c r="U63" s="77"/>
      <c r="V63">
        <f t="shared" si="8"/>
        <v>1</v>
      </c>
      <c r="W63" s="77"/>
    </row>
    <row r="64" spans="1:23" ht="12.75">
      <c r="A64" s="77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18">
        <v>60</v>
      </c>
      <c r="N64" s="77"/>
      <c r="O64" s="77"/>
      <c r="P64" s="77"/>
      <c r="Q64" s="77"/>
      <c r="R64" s="77"/>
      <c r="S64" s="77"/>
      <c r="T64" s="77"/>
      <c r="U64" s="77"/>
      <c r="V64">
        <f t="shared" si="8"/>
        <v>2</v>
      </c>
      <c r="W64" s="77"/>
    </row>
    <row r="65" spans="1:23" ht="12.75">
      <c r="A65" s="77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18">
        <v>61</v>
      </c>
      <c r="N65" s="77"/>
      <c r="O65" s="77"/>
      <c r="P65" s="77"/>
      <c r="Q65" s="77"/>
      <c r="R65" s="77"/>
      <c r="S65" s="77"/>
      <c r="T65" s="77"/>
      <c r="U65" s="77"/>
      <c r="V65">
        <f t="shared" si="8"/>
        <v>2</v>
      </c>
      <c r="W65" s="77"/>
    </row>
    <row r="66" spans="1:23" ht="12.75">
      <c r="A66" s="77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18">
        <v>62</v>
      </c>
      <c r="N66" s="77"/>
      <c r="O66" s="77"/>
      <c r="P66" s="77"/>
      <c r="Q66" s="77"/>
      <c r="R66" s="77"/>
      <c r="S66" s="77"/>
      <c r="T66" s="77"/>
      <c r="U66" s="77"/>
      <c r="V66">
        <f t="shared" si="8"/>
        <v>0</v>
      </c>
      <c r="W66" s="77"/>
    </row>
    <row r="67" spans="13:22" ht="12.75">
      <c r="M67" s="18">
        <v>63</v>
      </c>
      <c r="V67">
        <f t="shared" si="8"/>
        <v>1</v>
      </c>
    </row>
    <row r="68" spans="13:22" ht="12.75">
      <c r="M68" s="18">
        <v>64</v>
      </c>
      <c r="V68">
        <f t="shared" si="8"/>
        <v>1</v>
      </c>
    </row>
    <row r="69" spans="13:22" ht="12.75">
      <c r="M69" s="18">
        <v>65</v>
      </c>
      <c r="V69">
        <f t="shared" si="8"/>
        <v>0</v>
      </c>
    </row>
    <row r="70" spans="13:22" ht="12.75">
      <c r="M70" s="18">
        <v>66</v>
      </c>
      <c r="V70">
        <f t="shared" si="8"/>
        <v>0</v>
      </c>
    </row>
    <row r="71" spans="13:22" ht="12.75">
      <c r="M71" s="18">
        <v>67</v>
      </c>
      <c r="V71">
        <f t="shared" si="8"/>
        <v>0</v>
      </c>
    </row>
    <row r="72" spans="13:22" ht="12.75">
      <c r="M72" s="18">
        <v>68</v>
      </c>
      <c r="V72">
        <f t="shared" si="8"/>
        <v>0</v>
      </c>
    </row>
    <row r="73" spans="13:22" ht="12.75">
      <c r="M73" s="18">
        <v>69</v>
      </c>
      <c r="V73">
        <f t="shared" si="8"/>
        <v>0</v>
      </c>
    </row>
    <row r="74" spans="13:22" ht="12.75">
      <c r="M74" s="18">
        <v>70</v>
      </c>
      <c r="V74">
        <f t="shared" si="8"/>
        <v>1</v>
      </c>
    </row>
    <row r="75" spans="13:22" ht="12.75">
      <c r="M75" s="18">
        <v>71</v>
      </c>
      <c r="V75">
        <f t="shared" si="8"/>
        <v>0</v>
      </c>
    </row>
    <row r="76" spans="13:22" ht="12.75">
      <c r="M76" s="18">
        <v>72</v>
      </c>
      <c r="V76">
        <f t="shared" si="8"/>
        <v>0</v>
      </c>
    </row>
    <row r="77" spans="13:22" ht="12.75">
      <c r="M77" s="18">
        <v>73</v>
      </c>
      <c r="V77">
        <f t="shared" si="8"/>
        <v>0</v>
      </c>
    </row>
    <row r="78" spans="13:22" ht="12.75">
      <c r="M78" s="18">
        <v>74</v>
      </c>
      <c r="V78">
        <f t="shared" si="8"/>
        <v>1</v>
      </c>
    </row>
    <row r="79" spans="13:22" ht="12.75">
      <c r="M79" s="18">
        <v>75</v>
      </c>
      <c r="V79">
        <f t="shared" si="8"/>
        <v>0</v>
      </c>
    </row>
    <row r="80" spans="13:22" ht="12.75">
      <c r="M80" s="18">
        <v>76</v>
      </c>
      <c r="V80">
        <f t="shared" si="8"/>
        <v>0</v>
      </c>
    </row>
    <row r="81" spans="13:22" ht="12.75">
      <c r="M81" s="18">
        <v>77</v>
      </c>
      <c r="V81">
        <f t="shared" si="8"/>
        <v>1</v>
      </c>
    </row>
    <row r="82" spans="13:22" ht="12.75">
      <c r="M82" s="18">
        <v>78</v>
      </c>
      <c r="V82">
        <f t="shared" si="8"/>
        <v>0</v>
      </c>
    </row>
    <row r="83" spans="13:22" ht="12.75">
      <c r="M83" s="18">
        <v>79</v>
      </c>
      <c r="V83">
        <f t="shared" si="8"/>
        <v>1</v>
      </c>
    </row>
    <row r="84" spans="13:22" ht="12.75">
      <c r="M84" s="18">
        <v>80</v>
      </c>
      <c r="V84">
        <f t="shared" si="8"/>
        <v>0</v>
      </c>
    </row>
    <row r="85" spans="13:22" ht="12.75">
      <c r="M85" s="18">
        <v>81</v>
      </c>
      <c r="V85">
        <f t="shared" si="8"/>
        <v>0</v>
      </c>
    </row>
    <row r="86" spans="13:22" ht="12.75">
      <c r="M86" s="18">
        <v>82</v>
      </c>
      <c r="V86">
        <f t="shared" si="8"/>
        <v>0</v>
      </c>
    </row>
    <row r="87" spans="13:22" ht="12.75">
      <c r="M87" s="18">
        <v>83</v>
      </c>
      <c r="V87">
        <f t="shared" si="8"/>
        <v>0</v>
      </c>
    </row>
    <row r="88" spans="13:22" ht="12.75">
      <c r="M88" s="18">
        <v>84</v>
      </c>
      <c r="V88">
        <f t="shared" si="8"/>
        <v>0</v>
      </c>
    </row>
    <row r="89" spans="13:22" ht="12.75">
      <c r="M89" s="18">
        <v>85</v>
      </c>
      <c r="V89">
        <f t="shared" si="8"/>
        <v>0</v>
      </c>
    </row>
    <row r="90" spans="13:22" ht="12.75">
      <c r="M90" s="18">
        <v>86</v>
      </c>
      <c r="V90">
        <f t="shared" si="8"/>
        <v>0</v>
      </c>
    </row>
    <row r="91" spans="13:22" ht="12.75">
      <c r="M91" s="18">
        <v>87</v>
      </c>
      <c r="V91">
        <f t="shared" si="8"/>
        <v>0</v>
      </c>
    </row>
    <row r="92" spans="13:22" ht="12.75">
      <c r="M92" s="18">
        <v>88</v>
      </c>
      <c r="V92">
        <f t="shared" si="8"/>
        <v>0</v>
      </c>
    </row>
    <row r="93" spans="13:22" ht="12.75">
      <c r="M93" s="18">
        <v>89</v>
      </c>
      <c r="V93">
        <f t="shared" si="8"/>
        <v>0</v>
      </c>
    </row>
    <row r="94" spans="13:22" ht="12.75">
      <c r="M94" s="18">
        <v>90</v>
      </c>
      <c r="V94">
        <f t="shared" si="8"/>
        <v>0</v>
      </c>
    </row>
    <row r="95" spans="13:22" ht="12.75">
      <c r="M95" s="18">
        <v>91</v>
      </c>
      <c r="V95">
        <f t="shared" si="8"/>
        <v>0</v>
      </c>
    </row>
    <row r="96" spans="13:22" ht="12.75">
      <c r="M96" s="18">
        <v>92</v>
      </c>
      <c r="V96">
        <f t="shared" si="8"/>
        <v>0</v>
      </c>
    </row>
    <row r="97" spans="13:22" ht="12.75">
      <c r="M97" s="18">
        <v>93</v>
      </c>
      <c r="V97">
        <f t="shared" si="8"/>
        <v>0</v>
      </c>
    </row>
    <row r="98" spans="13:22" ht="12.75">
      <c r="M98" s="18">
        <v>94</v>
      </c>
      <c r="V98">
        <f t="shared" si="8"/>
        <v>0</v>
      </c>
    </row>
    <row r="99" spans="13:22" ht="12.75">
      <c r="M99" s="18">
        <v>95</v>
      </c>
      <c r="V99">
        <f t="shared" si="8"/>
        <v>0</v>
      </c>
    </row>
    <row r="100" spans="13:22" ht="12.75">
      <c r="M100" s="18">
        <v>96</v>
      </c>
      <c r="V100">
        <f t="shared" si="8"/>
        <v>0</v>
      </c>
    </row>
    <row r="101" spans="13:22" ht="12.75">
      <c r="M101" s="18">
        <v>97</v>
      </c>
      <c r="V101">
        <f t="shared" si="8"/>
        <v>0</v>
      </c>
    </row>
    <row r="102" spans="13:22" ht="12.75">
      <c r="M102" s="18">
        <v>98</v>
      </c>
      <c r="V102">
        <f t="shared" si="8"/>
        <v>0</v>
      </c>
    </row>
    <row r="103" spans="13:22" ht="12.75">
      <c r="M103" s="18">
        <v>99</v>
      </c>
      <c r="V103">
        <f t="shared" si="8"/>
        <v>0</v>
      </c>
    </row>
    <row r="104" spans="13:22" ht="12.75">
      <c r="M104" s="18">
        <v>100</v>
      </c>
      <c r="V104">
        <f t="shared" si="8"/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U104"/>
  <sheetViews>
    <sheetView workbookViewId="0" topLeftCell="I1">
      <selection activeCell="R25" sqref="R25"/>
    </sheetView>
  </sheetViews>
  <sheetFormatPr defaultColWidth="9.00390625" defaultRowHeight="12.75"/>
  <cols>
    <col min="1" max="1" width="4.875" style="0" customWidth="1"/>
    <col min="2" max="2" width="14.125" style="0" customWidth="1"/>
    <col min="3" max="3" width="9.25390625" style="0" customWidth="1"/>
    <col min="4" max="4" width="8.125" style="0" customWidth="1"/>
    <col min="5" max="5" width="9.375" style="0" customWidth="1"/>
    <col min="6" max="6" width="8.375" style="0" customWidth="1"/>
    <col min="7" max="7" width="10.75390625" style="0" customWidth="1"/>
    <col min="8" max="8" width="11.25390625" style="0" customWidth="1"/>
    <col min="9" max="9" width="10.875" style="0" customWidth="1"/>
    <col min="10" max="10" width="12.375" style="0" customWidth="1"/>
    <col min="11" max="11" width="8.00390625" style="0" customWidth="1"/>
    <col min="12" max="12" width="10.625" style="0" bestFit="1" customWidth="1"/>
    <col min="13" max="13" width="5.25390625" style="0" customWidth="1"/>
    <col min="14" max="14" width="8.00390625" style="0" customWidth="1"/>
    <col min="15" max="15" width="9.25390625" style="0" customWidth="1"/>
    <col min="16" max="16" width="7.875" style="0" customWidth="1"/>
    <col min="17" max="17" width="10.25390625" style="0" customWidth="1"/>
    <col min="18" max="18" width="11.00390625" style="0" customWidth="1"/>
    <col min="19" max="19" width="10.875" style="0" customWidth="1"/>
    <col min="20" max="20" width="12.25390625" style="0" customWidth="1"/>
    <col min="21" max="21" width="7.25390625" style="0" customWidth="1"/>
    <col min="22" max="22" width="10.00390625" style="0" customWidth="1"/>
    <col min="23" max="23" width="6.75390625" style="0" customWidth="1"/>
    <col min="24" max="24" width="5.875" style="0" bestFit="1" customWidth="1"/>
    <col min="25" max="25" width="11.625" style="0" customWidth="1"/>
    <col min="27" max="27" width="8.875" style="0" customWidth="1"/>
    <col min="28" max="28" width="8.375" style="0" customWidth="1"/>
    <col min="30" max="30" width="7.00390625" style="0" customWidth="1"/>
    <col min="31" max="31" width="5.625" style="0" customWidth="1"/>
    <col min="32" max="32" width="6.00390625" style="0" customWidth="1"/>
    <col min="33" max="33" width="5.875" style="0" bestFit="1" customWidth="1"/>
    <col min="34" max="34" width="12.00390625" style="0" customWidth="1"/>
    <col min="36" max="37" width="8.00390625" style="0" customWidth="1"/>
    <col min="38" max="38" width="8.75390625" style="0" customWidth="1"/>
    <col min="40" max="40" width="7.125" style="0" customWidth="1"/>
    <col min="41" max="41" width="7.25390625" style="0" customWidth="1"/>
    <col min="42" max="42" width="10.875" style="0" customWidth="1"/>
    <col min="44" max="45" width="8.125" style="0" customWidth="1"/>
    <col min="46" max="46" width="8.25390625" style="0" customWidth="1"/>
  </cols>
  <sheetData>
    <row r="1" spans="1:40" ht="12.75">
      <c r="A1" t="s">
        <v>74</v>
      </c>
      <c r="B1" t="s">
        <v>75</v>
      </c>
      <c r="C1" t="s">
        <v>76</v>
      </c>
      <c r="D1" t="s">
        <v>77</v>
      </c>
      <c r="E1" t="s">
        <v>78</v>
      </c>
      <c r="F1" t="s">
        <v>79</v>
      </c>
      <c r="G1" t="s">
        <v>80</v>
      </c>
      <c r="H1" t="s">
        <v>81</v>
      </c>
      <c r="I1" t="s">
        <v>82</v>
      </c>
      <c r="J1" t="s">
        <v>83</v>
      </c>
      <c r="K1" t="s">
        <v>84</v>
      </c>
      <c r="L1" t="s">
        <v>85</v>
      </c>
      <c r="M1" t="s">
        <v>86</v>
      </c>
      <c r="N1" t="s">
        <v>87</v>
      </c>
      <c r="O1" t="s">
        <v>88</v>
      </c>
      <c r="P1" t="s">
        <v>89</v>
      </c>
      <c r="Q1" t="s">
        <v>90</v>
      </c>
      <c r="R1" t="s">
        <v>91</v>
      </c>
      <c r="S1" t="s">
        <v>92</v>
      </c>
      <c r="T1" t="s">
        <v>93</v>
      </c>
      <c r="U1" t="s">
        <v>94</v>
      </c>
      <c r="V1" t="s">
        <v>95</v>
      </c>
      <c r="W1" t="s">
        <v>96</v>
      </c>
      <c r="X1" t="s">
        <v>97</v>
      </c>
      <c r="Y1" t="s">
        <v>98</v>
      </c>
      <c r="Z1" t="s">
        <v>99</v>
      </c>
      <c r="AA1" t="s">
        <v>100</v>
      </c>
      <c r="AB1" t="s">
        <v>101</v>
      </c>
      <c r="AC1" t="s">
        <v>102</v>
      </c>
      <c r="AD1" t="s">
        <v>103</v>
      </c>
      <c r="AE1" t="s">
        <v>104</v>
      </c>
      <c r="AF1" t="s">
        <v>105</v>
      </c>
      <c r="AG1" t="s">
        <v>106</v>
      </c>
      <c r="AH1" t="s">
        <v>107</v>
      </c>
      <c r="AI1" t="s">
        <v>108</v>
      </c>
      <c r="AJ1" t="s">
        <v>109</v>
      </c>
      <c r="AK1" t="s">
        <v>110</v>
      </c>
      <c r="AL1" t="s">
        <v>112</v>
      </c>
      <c r="AM1" t="s">
        <v>111</v>
      </c>
      <c r="AN1" t="s">
        <v>113</v>
      </c>
    </row>
    <row r="2" spans="1:47" ht="12.75">
      <c r="A2">
        <v>2</v>
      </c>
      <c r="B2" t="s">
        <v>118</v>
      </c>
      <c r="D2" s="1" t="s">
        <v>69</v>
      </c>
      <c r="E2" s="2"/>
      <c r="F2" s="3"/>
      <c r="G2" s="4"/>
      <c r="H2" s="5" t="s">
        <v>1</v>
      </c>
      <c r="I2" s="6"/>
      <c r="J2" s="7"/>
      <c r="K2" s="8"/>
      <c r="N2" s="1"/>
      <c r="O2" s="2"/>
      <c r="P2" s="6" t="s">
        <v>2</v>
      </c>
      <c r="Q2" s="6"/>
      <c r="R2" s="5"/>
      <c r="S2" s="6"/>
      <c r="T2" s="6"/>
      <c r="U2" s="6"/>
      <c r="V2" s="7"/>
      <c r="W2" s="9"/>
      <c r="X2" s="10"/>
      <c r="Y2" s="5" t="s">
        <v>3</v>
      </c>
      <c r="Z2" s="5"/>
      <c r="AA2" s="5"/>
      <c r="AB2" s="5"/>
      <c r="AC2" s="11"/>
      <c r="AD2" s="12"/>
      <c r="AE2" s="12"/>
      <c r="AF2" s="12"/>
      <c r="AG2" s="10"/>
      <c r="AH2" s="5" t="s">
        <v>4</v>
      </c>
      <c r="AI2" s="5"/>
      <c r="AJ2" s="5"/>
      <c r="AK2" s="5"/>
      <c r="AL2" s="11"/>
      <c r="AM2" s="12"/>
      <c r="AN2" s="12"/>
      <c r="AO2" s="10" t="s">
        <v>129</v>
      </c>
      <c r="AP2" s="5"/>
      <c r="AQ2" s="5"/>
      <c r="AR2" s="5"/>
      <c r="AS2" s="5"/>
      <c r="AT2" s="11"/>
      <c r="AU2" s="5"/>
    </row>
    <row r="3" spans="1:47" ht="56.25">
      <c r="A3">
        <v>3</v>
      </c>
      <c r="B3" s="13" t="s">
        <v>5</v>
      </c>
      <c r="C3" s="13" t="s">
        <v>6</v>
      </c>
      <c r="D3" s="97" t="s">
        <v>7</v>
      </c>
      <c r="E3" s="97" t="s">
        <v>8</v>
      </c>
      <c r="F3" s="100" t="s">
        <v>9</v>
      </c>
      <c r="G3" s="97" t="s">
        <v>10</v>
      </c>
      <c r="H3" s="97" t="s">
        <v>11</v>
      </c>
      <c r="I3" s="97" t="s">
        <v>12</v>
      </c>
      <c r="J3" s="97" t="s">
        <v>13</v>
      </c>
      <c r="K3" s="101" t="s">
        <v>14</v>
      </c>
      <c r="L3" s="102" t="s">
        <v>15</v>
      </c>
      <c r="M3" s="105" t="s">
        <v>16</v>
      </c>
      <c r="N3" s="97" t="s">
        <v>7</v>
      </c>
      <c r="O3" s="97" t="s">
        <v>8</v>
      </c>
      <c r="P3" s="100" t="s">
        <v>9</v>
      </c>
      <c r="Q3" s="97" t="s">
        <v>10</v>
      </c>
      <c r="R3" s="97" t="s">
        <v>11</v>
      </c>
      <c r="S3" s="97" t="s">
        <v>12</v>
      </c>
      <c r="T3" s="97" t="s">
        <v>13</v>
      </c>
      <c r="U3" s="101" t="s">
        <v>14</v>
      </c>
      <c r="V3" s="102" t="s">
        <v>15</v>
      </c>
      <c r="W3" s="15"/>
      <c r="X3" s="97" t="s">
        <v>17</v>
      </c>
      <c r="Y3" s="97" t="s">
        <v>18</v>
      </c>
      <c r="Z3" s="97" t="s">
        <v>19</v>
      </c>
      <c r="AA3" s="97" t="s">
        <v>72</v>
      </c>
      <c r="AB3" s="97" t="s">
        <v>73</v>
      </c>
      <c r="AC3" s="97" t="s">
        <v>22</v>
      </c>
      <c r="AD3" s="12"/>
      <c r="AE3" s="12"/>
      <c r="AF3" s="12"/>
      <c r="AG3" s="97" t="s">
        <v>17</v>
      </c>
      <c r="AH3" s="97" t="s">
        <v>18</v>
      </c>
      <c r="AI3" s="97" t="s">
        <v>19</v>
      </c>
      <c r="AJ3" s="97" t="s">
        <v>72</v>
      </c>
      <c r="AK3" s="97" t="s">
        <v>73</v>
      </c>
      <c r="AL3" s="97" t="s">
        <v>22</v>
      </c>
      <c r="AM3" s="12"/>
      <c r="AN3" s="12"/>
      <c r="AO3" s="87" t="s">
        <v>17</v>
      </c>
      <c r="AP3" s="87" t="s">
        <v>18</v>
      </c>
      <c r="AQ3" s="87" t="s">
        <v>19</v>
      </c>
      <c r="AR3" s="87" t="s">
        <v>72</v>
      </c>
      <c r="AS3" s="87" t="s">
        <v>73</v>
      </c>
      <c r="AT3" s="87" t="s">
        <v>22</v>
      </c>
      <c r="AU3" s="12"/>
    </row>
    <row r="4" spans="1:47" ht="12.75">
      <c r="A4">
        <v>4</v>
      </c>
      <c r="B4" s="16"/>
      <c r="C4" s="16" t="s">
        <v>128</v>
      </c>
      <c r="D4" s="16">
        <v>21</v>
      </c>
      <c r="E4" s="16">
        <v>15</v>
      </c>
      <c r="F4" s="17">
        <f aca="true" t="shared" si="0" ref="F4:F43">IF(ISBLANK($C4),"",SUM(D4:E4))</f>
        <v>36</v>
      </c>
      <c r="G4" s="16">
        <v>5</v>
      </c>
      <c r="H4" s="16">
        <v>9</v>
      </c>
      <c r="I4" s="16">
        <v>7</v>
      </c>
      <c r="J4" s="16">
        <v>5</v>
      </c>
      <c r="K4" s="17">
        <f aca="true" t="shared" si="1" ref="K4:K43">IF(ISBLANK($C4),"",SUM(G4:J4))</f>
        <v>26</v>
      </c>
      <c r="L4" s="17">
        <f aca="true" t="shared" si="2" ref="L4:L43">IF(ISBLANK($C4),"",F4+K4)</f>
        <v>62</v>
      </c>
      <c r="M4" s="18">
        <v>0</v>
      </c>
      <c r="N4">
        <f aca="true" t="shared" si="3" ref="N4:V19">COUNTIF(D$4:D$43,$M4)</f>
        <v>0</v>
      </c>
      <c r="O4">
        <f t="shared" si="3"/>
        <v>0</v>
      </c>
      <c r="P4">
        <f t="shared" si="3"/>
        <v>0</v>
      </c>
      <c r="Q4">
        <f t="shared" si="3"/>
        <v>1</v>
      </c>
      <c r="R4">
        <f t="shared" si="3"/>
        <v>0</v>
      </c>
      <c r="S4">
        <f t="shared" si="3"/>
        <v>0</v>
      </c>
      <c r="T4">
        <f t="shared" si="3"/>
        <v>3</v>
      </c>
      <c r="U4">
        <f t="shared" si="3"/>
        <v>0</v>
      </c>
      <c r="V4">
        <f t="shared" si="3"/>
        <v>0</v>
      </c>
      <c r="X4" s="19">
        <v>1</v>
      </c>
      <c r="Y4" s="19" t="s">
        <v>24</v>
      </c>
      <c r="Z4" s="20" t="s">
        <v>25</v>
      </c>
      <c r="AA4" s="21">
        <f>SUM(P4:P16)</f>
        <v>1</v>
      </c>
      <c r="AB4" s="22">
        <f>SUM(P4:P16)*100/$C$45</f>
        <v>4.3478260869565215</v>
      </c>
      <c r="AC4" s="21">
        <v>4</v>
      </c>
      <c r="AD4" s="23" t="s">
        <v>26</v>
      </c>
      <c r="AE4" s="24"/>
      <c r="AF4" s="12"/>
      <c r="AG4" s="25">
        <v>1</v>
      </c>
      <c r="AH4" s="25" t="s">
        <v>24</v>
      </c>
      <c r="AI4" s="26" t="s">
        <v>27</v>
      </c>
      <c r="AJ4" s="27">
        <f>SUM(U4:U14)</f>
        <v>2</v>
      </c>
      <c r="AK4" s="28">
        <f>SUM(U4:U14)*100/$C$45</f>
        <v>8.695652173913043</v>
      </c>
      <c r="AL4" s="27">
        <v>4</v>
      </c>
      <c r="AM4" s="29" t="s">
        <v>26</v>
      </c>
      <c r="AN4" s="96"/>
      <c r="AO4" s="19">
        <v>1</v>
      </c>
      <c r="AP4" s="19" t="s">
        <v>24</v>
      </c>
      <c r="AQ4" s="20" t="s">
        <v>130</v>
      </c>
      <c r="AR4" s="21">
        <f>SUM(V4:V30)</f>
        <v>1</v>
      </c>
      <c r="AS4" s="88">
        <f>SUM(V4:V30)*100/$C$45</f>
        <v>4.3478260869565215</v>
      </c>
      <c r="AT4" s="21">
        <v>4</v>
      </c>
      <c r="AU4" s="23" t="s">
        <v>26</v>
      </c>
    </row>
    <row r="5" spans="1:47" ht="12.75">
      <c r="A5">
        <v>5</v>
      </c>
      <c r="B5" s="16"/>
      <c r="C5" s="16" t="s">
        <v>258</v>
      </c>
      <c r="D5" s="16">
        <v>19</v>
      </c>
      <c r="E5" s="16">
        <v>15</v>
      </c>
      <c r="F5" s="17">
        <f t="shared" si="0"/>
        <v>34</v>
      </c>
      <c r="G5" s="16">
        <v>9</v>
      </c>
      <c r="H5" s="16">
        <v>10</v>
      </c>
      <c r="I5" s="16">
        <v>12</v>
      </c>
      <c r="J5" s="16">
        <v>6</v>
      </c>
      <c r="K5" s="17">
        <f t="shared" si="1"/>
        <v>37</v>
      </c>
      <c r="L5" s="17">
        <f t="shared" si="2"/>
        <v>71</v>
      </c>
      <c r="M5" s="18">
        <v>1</v>
      </c>
      <c r="N5">
        <f t="shared" si="3"/>
        <v>0</v>
      </c>
      <c r="O5">
        <f t="shared" si="3"/>
        <v>0</v>
      </c>
      <c r="P5">
        <f t="shared" si="3"/>
        <v>0</v>
      </c>
      <c r="Q5">
        <f t="shared" si="3"/>
        <v>1</v>
      </c>
      <c r="R5">
        <f t="shared" si="3"/>
        <v>0</v>
      </c>
      <c r="S5">
        <f t="shared" si="3"/>
        <v>1</v>
      </c>
      <c r="T5">
        <f t="shared" si="3"/>
        <v>2</v>
      </c>
      <c r="U5">
        <f t="shared" si="3"/>
        <v>0</v>
      </c>
      <c r="V5">
        <f t="shared" si="3"/>
        <v>0</v>
      </c>
      <c r="X5" s="19">
        <v>2</v>
      </c>
      <c r="Y5" s="19" t="s">
        <v>28</v>
      </c>
      <c r="Z5" s="20" t="s">
        <v>29</v>
      </c>
      <c r="AA5" s="21">
        <f>SUM(P17:P21)</f>
        <v>2</v>
      </c>
      <c r="AB5" s="22">
        <f>SUM(P17:P21)*100/$C$45</f>
        <v>8.695652173913043</v>
      </c>
      <c r="AC5" s="21">
        <v>7</v>
      </c>
      <c r="AD5" s="30" t="s">
        <v>30</v>
      </c>
      <c r="AE5" s="24"/>
      <c r="AF5" s="12"/>
      <c r="AG5" s="25">
        <v>2</v>
      </c>
      <c r="AH5" s="25" t="s">
        <v>28</v>
      </c>
      <c r="AI5" s="26" t="s">
        <v>31</v>
      </c>
      <c r="AJ5" s="27">
        <f>SUM(U15:U17)</f>
        <v>1</v>
      </c>
      <c r="AK5" s="28">
        <f>SUM(U15:U17)*100/$C$45</f>
        <v>4.3478260869565215</v>
      </c>
      <c r="AL5" s="27">
        <v>7</v>
      </c>
      <c r="AM5" s="31" t="s">
        <v>30</v>
      </c>
      <c r="AN5" s="96"/>
      <c r="AO5" s="19">
        <v>2</v>
      </c>
      <c r="AP5" s="19" t="s">
        <v>28</v>
      </c>
      <c r="AQ5" s="20" t="s">
        <v>131</v>
      </c>
      <c r="AR5" s="21">
        <f>SUM(V31:V38)</f>
        <v>2</v>
      </c>
      <c r="AS5" s="88">
        <f>SUM(V31:V38)*100/$C$45</f>
        <v>8.695652173913043</v>
      </c>
      <c r="AT5" s="21">
        <v>7</v>
      </c>
      <c r="AU5" s="30" t="s">
        <v>30</v>
      </c>
    </row>
    <row r="6" spans="1:47" ht="12.75">
      <c r="A6">
        <v>6</v>
      </c>
      <c r="B6" s="16"/>
      <c r="C6" s="16" t="s">
        <v>259</v>
      </c>
      <c r="D6" s="16">
        <v>8</v>
      </c>
      <c r="E6" s="16">
        <v>12</v>
      </c>
      <c r="F6" s="17">
        <f t="shared" si="0"/>
        <v>20</v>
      </c>
      <c r="G6" s="16">
        <v>4</v>
      </c>
      <c r="H6" s="16">
        <v>5</v>
      </c>
      <c r="I6" s="16">
        <v>5</v>
      </c>
      <c r="J6" s="16">
        <v>0</v>
      </c>
      <c r="K6" s="17">
        <f t="shared" si="1"/>
        <v>14</v>
      </c>
      <c r="L6" s="17">
        <f t="shared" si="2"/>
        <v>34</v>
      </c>
      <c r="M6" s="18">
        <v>2</v>
      </c>
      <c r="N6">
        <f t="shared" si="3"/>
        <v>0</v>
      </c>
      <c r="O6">
        <f t="shared" si="3"/>
        <v>0</v>
      </c>
      <c r="P6">
        <f t="shared" si="3"/>
        <v>0</v>
      </c>
      <c r="Q6">
        <f t="shared" si="3"/>
        <v>2</v>
      </c>
      <c r="R6">
        <f t="shared" si="3"/>
        <v>0</v>
      </c>
      <c r="S6">
        <f t="shared" si="3"/>
        <v>0</v>
      </c>
      <c r="T6">
        <f t="shared" si="3"/>
        <v>5</v>
      </c>
      <c r="U6">
        <f t="shared" si="3"/>
        <v>0</v>
      </c>
      <c r="V6">
        <f t="shared" si="3"/>
        <v>0</v>
      </c>
      <c r="X6" s="19">
        <v>3</v>
      </c>
      <c r="Y6" s="19" t="s">
        <v>32</v>
      </c>
      <c r="Z6" s="20" t="s">
        <v>33</v>
      </c>
      <c r="AA6" s="21">
        <f>SUM(P22:P27)</f>
        <v>1</v>
      </c>
      <c r="AB6" s="22">
        <f>SUM(P22:P27)*100/$C$45</f>
        <v>4.3478260869565215</v>
      </c>
      <c r="AC6" s="21">
        <v>12</v>
      </c>
      <c r="AD6" s="32" t="s">
        <v>34</v>
      </c>
      <c r="AE6" s="24"/>
      <c r="AF6" s="12"/>
      <c r="AG6" s="25">
        <v>3</v>
      </c>
      <c r="AH6" s="25" t="s">
        <v>32</v>
      </c>
      <c r="AI6" s="26" t="s">
        <v>35</v>
      </c>
      <c r="AJ6" s="27">
        <f>SUM(U18:U20)</f>
        <v>1</v>
      </c>
      <c r="AK6" s="28">
        <f>SUM(U18:U20)*100/$C$45</f>
        <v>4.3478260869565215</v>
      </c>
      <c r="AL6" s="27">
        <v>12</v>
      </c>
      <c r="AM6" s="33" t="s">
        <v>34</v>
      </c>
      <c r="AN6" s="96"/>
      <c r="AO6" s="19">
        <v>3</v>
      </c>
      <c r="AP6" s="19" t="s">
        <v>32</v>
      </c>
      <c r="AQ6" s="20" t="s">
        <v>132</v>
      </c>
      <c r="AR6" s="21">
        <f>SUM(V39:V47)</f>
        <v>4</v>
      </c>
      <c r="AS6" s="88">
        <f>SUM(V39:V47)*100/$C$45</f>
        <v>17.391304347826086</v>
      </c>
      <c r="AT6" s="21">
        <v>12</v>
      </c>
      <c r="AU6" s="32" t="s">
        <v>34</v>
      </c>
    </row>
    <row r="7" spans="1:47" ht="12.75">
      <c r="A7">
        <v>7</v>
      </c>
      <c r="B7" s="16"/>
      <c r="C7" s="16" t="s">
        <v>260</v>
      </c>
      <c r="D7" s="16">
        <v>11</v>
      </c>
      <c r="E7" s="16">
        <v>13</v>
      </c>
      <c r="F7" s="17">
        <f t="shared" si="0"/>
        <v>24</v>
      </c>
      <c r="G7" s="16">
        <v>5</v>
      </c>
      <c r="H7" s="16">
        <v>6</v>
      </c>
      <c r="I7" s="16">
        <v>4</v>
      </c>
      <c r="J7" s="16">
        <v>2</v>
      </c>
      <c r="K7" s="17">
        <f t="shared" si="1"/>
        <v>17</v>
      </c>
      <c r="L7" s="17">
        <f t="shared" si="2"/>
        <v>41</v>
      </c>
      <c r="M7" s="18">
        <v>3</v>
      </c>
      <c r="N7">
        <f t="shared" si="3"/>
        <v>0</v>
      </c>
      <c r="O7">
        <f t="shared" si="3"/>
        <v>0</v>
      </c>
      <c r="P7">
        <f t="shared" si="3"/>
        <v>0</v>
      </c>
      <c r="Q7">
        <f t="shared" si="3"/>
        <v>3</v>
      </c>
      <c r="R7">
        <f t="shared" si="3"/>
        <v>2</v>
      </c>
      <c r="S7">
        <f t="shared" si="3"/>
        <v>1</v>
      </c>
      <c r="T7">
        <f t="shared" si="3"/>
        <v>3</v>
      </c>
      <c r="U7">
        <f t="shared" si="3"/>
        <v>0</v>
      </c>
      <c r="V7">
        <f t="shared" si="3"/>
        <v>0</v>
      </c>
      <c r="X7" s="34">
        <v>4</v>
      </c>
      <c r="Y7" s="34" t="s">
        <v>36</v>
      </c>
      <c r="Z7" s="35" t="s">
        <v>37</v>
      </c>
      <c r="AA7" s="36">
        <f>SUM(P28:P33)</f>
        <v>3</v>
      </c>
      <c r="AB7" s="37">
        <f>SUM(P28:P33)*100/$C$45</f>
        <v>13.043478260869565</v>
      </c>
      <c r="AC7" s="36">
        <v>17</v>
      </c>
      <c r="AD7" s="38" t="s">
        <v>38</v>
      </c>
      <c r="AE7" s="39"/>
      <c r="AF7" s="12"/>
      <c r="AG7" s="40">
        <v>4</v>
      </c>
      <c r="AH7" s="40" t="s">
        <v>36</v>
      </c>
      <c r="AI7" s="41" t="s">
        <v>39</v>
      </c>
      <c r="AJ7" s="42">
        <f>SUM(U21:U24)</f>
        <v>7</v>
      </c>
      <c r="AK7" s="43">
        <f>SUM(U21:U24)*100/$C$45</f>
        <v>30.434782608695652</v>
      </c>
      <c r="AL7" s="42">
        <v>17</v>
      </c>
      <c r="AM7" s="44" t="s">
        <v>38</v>
      </c>
      <c r="AN7" s="96"/>
      <c r="AO7" s="25">
        <v>4</v>
      </c>
      <c r="AP7" s="25" t="s">
        <v>36</v>
      </c>
      <c r="AQ7" s="26" t="s">
        <v>133</v>
      </c>
      <c r="AR7" s="27">
        <f>SUM(V48:V57)</f>
        <v>2</v>
      </c>
      <c r="AS7" s="28">
        <f>SUM(V48:V57)*100/$C$45</f>
        <v>8.695652173913043</v>
      </c>
      <c r="AT7" s="27">
        <v>17</v>
      </c>
      <c r="AU7" s="29" t="s">
        <v>38</v>
      </c>
    </row>
    <row r="8" spans="1:47" ht="12.75">
      <c r="A8">
        <v>8</v>
      </c>
      <c r="B8" s="16"/>
      <c r="C8" s="16" t="s">
        <v>261</v>
      </c>
      <c r="D8" s="16">
        <v>16</v>
      </c>
      <c r="E8" s="16">
        <v>15</v>
      </c>
      <c r="F8" s="17">
        <f t="shared" si="0"/>
        <v>31</v>
      </c>
      <c r="G8" s="16">
        <v>6</v>
      </c>
      <c r="H8" s="16">
        <v>9</v>
      </c>
      <c r="I8" s="16">
        <v>9</v>
      </c>
      <c r="J8" s="16">
        <v>2</v>
      </c>
      <c r="K8" s="17">
        <f t="shared" si="1"/>
        <v>26</v>
      </c>
      <c r="L8" s="17">
        <f t="shared" si="2"/>
        <v>57</v>
      </c>
      <c r="M8" s="18">
        <v>4</v>
      </c>
      <c r="N8">
        <f t="shared" si="3"/>
        <v>0</v>
      </c>
      <c r="O8">
        <f t="shared" si="3"/>
        <v>0</v>
      </c>
      <c r="P8">
        <f t="shared" si="3"/>
        <v>0</v>
      </c>
      <c r="Q8">
        <f t="shared" si="3"/>
        <v>4</v>
      </c>
      <c r="R8">
        <f t="shared" si="3"/>
        <v>1</v>
      </c>
      <c r="S8">
        <f t="shared" si="3"/>
        <v>4</v>
      </c>
      <c r="T8">
        <f t="shared" si="3"/>
        <v>4</v>
      </c>
      <c r="U8">
        <f t="shared" si="3"/>
        <v>0</v>
      </c>
      <c r="V8">
        <f t="shared" si="3"/>
        <v>0</v>
      </c>
      <c r="X8" s="34">
        <v>5</v>
      </c>
      <c r="Y8" s="34" t="s">
        <v>40</v>
      </c>
      <c r="Z8" s="35" t="s">
        <v>41</v>
      </c>
      <c r="AA8" s="36">
        <f>SUM(P34:P39)</f>
        <v>8</v>
      </c>
      <c r="AB8" s="37">
        <f>SUM(P34:P39)*100/$C$45</f>
        <v>34.78260869565217</v>
      </c>
      <c r="AC8" s="36">
        <v>20</v>
      </c>
      <c r="AD8" s="45" t="s">
        <v>42</v>
      </c>
      <c r="AE8" s="39"/>
      <c r="AF8" s="12"/>
      <c r="AG8" s="40">
        <v>5</v>
      </c>
      <c r="AH8" s="40" t="s">
        <v>40</v>
      </c>
      <c r="AI8" s="41" t="s">
        <v>43</v>
      </c>
      <c r="AJ8" s="42">
        <f>SUM(U25:U30)</f>
        <v>6</v>
      </c>
      <c r="AK8" s="43">
        <f>SUM(U25:U30)*100/$C$45</f>
        <v>26.08695652173913</v>
      </c>
      <c r="AL8" s="42">
        <v>20</v>
      </c>
      <c r="AM8" s="46" t="s">
        <v>42</v>
      </c>
      <c r="AN8" s="96"/>
      <c r="AO8" s="25">
        <v>5</v>
      </c>
      <c r="AP8" s="25" t="s">
        <v>40</v>
      </c>
      <c r="AQ8" s="26" t="s">
        <v>134</v>
      </c>
      <c r="AR8" s="27">
        <f>SUM(V58:V67)</f>
        <v>8</v>
      </c>
      <c r="AS8" s="28">
        <f>SUM(V58:V67)*100/$C$45</f>
        <v>34.78260869565217</v>
      </c>
      <c r="AT8" s="27">
        <v>20</v>
      </c>
      <c r="AU8" s="31" t="s">
        <v>42</v>
      </c>
    </row>
    <row r="9" spans="1:47" ht="12.75">
      <c r="A9">
        <v>9</v>
      </c>
      <c r="B9" s="16"/>
      <c r="C9" s="16" t="s">
        <v>262</v>
      </c>
      <c r="D9" s="16">
        <v>5</v>
      </c>
      <c r="E9" s="16">
        <v>6</v>
      </c>
      <c r="F9" s="17">
        <f t="shared" si="0"/>
        <v>11</v>
      </c>
      <c r="G9" s="16">
        <v>0</v>
      </c>
      <c r="H9" s="16">
        <v>3</v>
      </c>
      <c r="I9" s="16">
        <v>3</v>
      </c>
      <c r="J9" s="16">
        <v>0</v>
      </c>
      <c r="K9" s="17">
        <f t="shared" si="1"/>
        <v>6</v>
      </c>
      <c r="L9" s="17">
        <f t="shared" si="2"/>
        <v>17</v>
      </c>
      <c r="M9" s="18">
        <v>5</v>
      </c>
      <c r="N9">
        <f t="shared" si="3"/>
        <v>1</v>
      </c>
      <c r="O9">
        <f t="shared" si="3"/>
        <v>1</v>
      </c>
      <c r="P9">
        <f t="shared" si="3"/>
        <v>0</v>
      </c>
      <c r="Q9">
        <f t="shared" si="3"/>
        <v>6</v>
      </c>
      <c r="R9">
        <f t="shared" si="3"/>
        <v>2</v>
      </c>
      <c r="S9">
        <f t="shared" si="3"/>
        <v>3</v>
      </c>
      <c r="T9">
        <f t="shared" si="3"/>
        <v>3</v>
      </c>
      <c r="U9">
        <f t="shared" si="3"/>
        <v>0</v>
      </c>
      <c r="V9">
        <f t="shared" si="3"/>
        <v>0</v>
      </c>
      <c r="X9" s="34">
        <v>6</v>
      </c>
      <c r="Y9" s="34" t="s">
        <v>44</v>
      </c>
      <c r="Z9" s="35" t="s">
        <v>45</v>
      </c>
      <c r="AA9" s="36">
        <f>SUM(P40:P43)</f>
        <v>2</v>
      </c>
      <c r="AB9" s="37">
        <f>SUM(P40:P43)*100/$C$45</f>
        <v>8.695652173913043</v>
      </c>
      <c r="AC9" s="36">
        <v>17</v>
      </c>
      <c r="AD9" s="47" t="s">
        <v>46</v>
      </c>
      <c r="AE9" s="39"/>
      <c r="AF9" s="12"/>
      <c r="AG9" s="40">
        <v>6</v>
      </c>
      <c r="AH9" s="40" t="s">
        <v>44</v>
      </c>
      <c r="AI9" s="41" t="s">
        <v>47</v>
      </c>
      <c r="AJ9" s="42">
        <f>SUM(U31:U37)</f>
        <v>4</v>
      </c>
      <c r="AK9" s="43">
        <f>SUM(U31:U37)*100/$C$45</f>
        <v>17.391304347826086</v>
      </c>
      <c r="AL9" s="42">
        <v>17</v>
      </c>
      <c r="AM9" s="48" t="s">
        <v>46</v>
      </c>
      <c r="AN9" s="96"/>
      <c r="AO9" s="25">
        <v>6</v>
      </c>
      <c r="AP9" s="25" t="s">
        <v>44</v>
      </c>
      <c r="AQ9" s="26" t="s">
        <v>135</v>
      </c>
      <c r="AR9" s="27">
        <f>SUM(V68:V77)</f>
        <v>5</v>
      </c>
      <c r="AS9" s="28">
        <f>SUM(V68:V77)*100/$C$45</f>
        <v>21.73913043478261</v>
      </c>
      <c r="AT9" s="27">
        <v>17</v>
      </c>
      <c r="AU9" s="33" t="s">
        <v>46</v>
      </c>
    </row>
    <row r="10" spans="1:47" ht="12.75">
      <c r="A10">
        <v>10</v>
      </c>
      <c r="B10" s="16"/>
      <c r="C10" s="16" t="s">
        <v>263</v>
      </c>
      <c r="D10" s="16">
        <v>16</v>
      </c>
      <c r="E10" s="16">
        <v>15</v>
      </c>
      <c r="F10" s="17">
        <f t="shared" si="0"/>
        <v>31</v>
      </c>
      <c r="G10" s="16">
        <v>3</v>
      </c>
      <c r="H10" s="16">
        <v>9</v>
      </c>
      <c r="I10" s="16">
        <v>10</v>
      </c>
      <c r="J10" s="16">
        <v>4</v>
      </c>
      <c r="K10" s="17">
        <f t="shared" si="1"/>
        <v>26</v>
      </c>
      <c r="L10" s="17">
        <f t="shared" si="2"/>
        <v>57</v>
      </c>
      <c r="M10" s="18">
        <v>6</v>
      </c>
      <c r="N10">
        <f t="shared" si="3"/>
        <v>0</v>
      </c>
      <c r="O10">
        <f t="shared" si="3"/>
        <v>1</v>
      </c>
      <c r="P10">
        <f t="shared" si="3"/>
        <v>0</v>
      </c>
      <c r="Q10">
        <f t="shared" si="3"/>
        <v>2</v>
      </c>
      <c r="R10">
        <f t="shared" si="3"/>
        <v>1</v>
      </c>
      <c r="S10">
        <f t="shared" si="3"/>
        <v>2</v>
      </c>
      <c r="T10">
        <f t="shared" si="3"/>
        <v>3</v>
      </c>
      <c r="U10">
        <f t="shared" si="3"/>
        <v>1</v>
      </c>
      <c r="V10">
        <f t="shared" si="3"/>
        <v>0</v>
      </c>
      <c r="X10" s="49">
        <v>7</v>
      </c>
      <c r="Y10" s="49" t="s">
        <v>48</v>
      </c>
      <c r="Z10" s="50" t="s">
        <v>49</v>
      </c>
      <c r="AA10" s="51">
        <f>SUM(P44:P46)</f>
        <v>5</v>
      </c>
      <c r="AB10" s="52">
        <f>SUM(P44:P46)*100/$C$45</f>
        <v>21.73913043478261</v>
      </c>
      <c r="AC10" s="51">
        <v>12</v>
      </c>
      <c r="AD10" s="53" t="s">
        <v>38</v>
      </c>
      <c r="AE10" s="54"/>
      <c r="AF10" s="12"/>
      <c r="AG10" s="55">
        <v>7</v>
      </c>
      <c r="AH10" s="55" t="s">
        <v>48</v>
      </c>
      <c r="AI10" s="56" t="s">
        <v>50</v>
      </c>
      <c r="AJ10" s="57">
        <f>SUM(U38:U44)</f>
        <v>2</v>
      </c>
      <c r="AK10" s="58">
        <f>SUM(U38:U44)*100/$C$45</f>
        <v>8.695652173913043</v>
      </c>
      <c r="AL10" s="57">
        <v>12</v>
      </c>
      <c r="AM10" s="59" t="s">
        <v>38</v>
      </c>
      <c r="AN10" s="96"/>
      <c r="AO10" s="89">
        <v>7</v>
      </c>
      <c r="AP10" s="89" t="s">
        <v>48</v>
      </c>
      <c r="AQ10" s="90" t="s">
        <v>136</v>
      </c>
      <c r="AR10" s="91">
        <f>SUM(V78:V86)</f>
        <v>1</v>
      </c>
      <c r="AS10" s="92">
        <f>SUM(V78:V86)*100/$C$45</f>
        <v>4.3478260869565215</v>
      </c>
      <c r="AT10" s="91">
        <v>12</v>
      </c>
      <c r="AU10" s="93" t="s">
        <v>38</v>
      </c>
    </row>
    <row r="11" spans="1:47" ht="12.75">
      <c r="A11">
        <v>11</v>
      </c>
      <c r="B11" s="16"/>
      <c r="C11" s="16" t="s">
        <v>264</v>
      </c>
      <c r="D11" s="16">
        <v>23</v>
      </c>
      <c r="E11" s="16">
        <v>18</v>
      </c>
      <c r="F11" s="17">
        <f t="shared" si="0"/>
        <v>41</v>
      </c>
      <c r="G11" s="16">
        <v>7</v>
      </c>
      <c r="H11" s="16">
        <v>10</v>
      </c>
      <c r="I11" s="16">
        <v>9</v>
      </c>
      <c r="J11" s="16">
        <v>5</v>
      </c>
      <c r="K11" s="17">
        <f t="shared" si="1"/>
        <v>31</v>
      </c>
      <c r="L11" s="17">
        <f t="shared" si="2"/>
        <v>72</v>
      </c>
      <c r="M11" s="18">
        <v>7</v>
      </c>
      <c r="N11">
        <f t="shared" si="3"/>
        <v>0</v>
      </c>
      <c r="O11">
        <f t="shared" si="3"/>
        <v>1</v>
      </c>
      <c r="P11">
        <f t="shared" si="3"/>
        <v>0</v>
      </c>
      <c r="Q11">
        <f t="shared" si="3"/>
        <v>2</v>
      </c>
      <c r="R11">
        <f t="shared" si="3"/>
        <v>3</v>
      </c>
      <c r="S11">
        <f t="shared" si="3"/>
        <v>3</v>
      </c>
      <c r="T11">
        <f t="shared" si="3"/>
        <v>0</v>
      </c>
      <c r="U11">
        <f t="shared" si="3"/>
        <v>0</v>
      </c>
      <c r="V11">
        <f t="shared" si="3"/>
        <v>0</v>
      </c>
      <c r="X11" s="49">
        <v>8</v>
      </c>
      <c r="Y11" s="49" t="s">
        <v>51</v>
      </c>
      <c r="Z11" s="50" t="s">
        <v>52</v>
      </c>
      <c r="AA11" s="51">
        <f>SUM(P47:P49)</f>
        <v>1</v>
      </c>
      <c r="AB11" s="52">
        <f>SUM(P47:P49)*100/$C$45</f>
        <v>4.3478260869565215</v>
      </c>
      <c r="AC11" s="51">
        <v>7</v>
      </c>
      <c r="AD11" s="60" t="s">
        <v>53</v>
      </c>
      <c r="AE11" s="54"/>
      <c r="AF11" s="12"/>
      <c r="AG11" s="55">
        <v>8</v>
      </c>
      <c r="AH11" s="55" t="s">
        <v>51</v>
      </c>
      <c r="AI11" s="56" t="s">
        <v>54</v>
      </c>
      <c r="AJ11" s="57">
        <f>SUM(U45:U49)</f>
        <v>0</v>
      </c>
      <c r="AK11" s="58">
        <f>SUM(U45:U49)*100/$C$45</f>
        <v>0</v>
      </c>
      <c r="AL11" s="57">
        <v>7</v>
      </c>
      <c r="AM11" s="61" t="s">
        <v>53</v>
      </c>
      <c r="AN11" s="96"/>
      <c r="AO11" s="89">
        <v>8</v>
      </c>
      <c r="AP11" s="89" t="s">
        <v>51</v>
      </c>
      <c r="AQ11" s="90" t="s">
        <v>137</v>
      </c>
      <c r="AR11" s="91">
        <f>SUM(V87:V93)</f>
        <v>0</v>
      </c>
      <c r="AS11" s="92">
        <f>SUM(V87:V93)*100/$C$45</f>
        <v>0</v>
      </c>
      <c r="AT11" s="91">
        <v>7</v>
      </c>
      <c r="AU11" s="94" t="s">
        <v>53</v>
      </c>
    </row>
    <row r="12" spans="1:47" ht="12.75">
      <c r="A12">
        <v>12</v>
      </c>
      <c r="B12" s="16"/>
      <c r="C12" s="16" t="s">
        <v>265</v>
      </c>
      <c r="D12" s="16">
        <v>12</v>
      </c>
      <c r="E12" s="16">
        <v>5</v>
      </c>
      <c r="F12" s="17">
        <f t="shared" si="0"/>
        <v>17</v>
      </c>
      <c r="G12" s="16">
        <v>2</v>
      </c>
      <c r="H12" s="16">
        <v>9</v>
      </c>
      <c r="I12" s="16">
        <v>4</v>
      </c>
      <c r="J12" s="16">
        <v>2</v>
      </c>
      <c r="K12" s="17">
        <f t="shared" si="1"/>
        <v>17</v>
      </c>
      <c r="L12" s="17">
        <f t="shared" si="2"/>
        <v>34</v>
      </c>
      <c r="M12" s="18">
        <v>8</v>
      </c>
      <c r="N12">
        <f t="shared" si="3"/>
        <v>1</v>
      </c>
      <c r="O12">
        <f t="shared" si="3"/>
        <v>0</v>
      </c>
      <c r="P12">
        <f t="shared" si="3"/>
        <v>0</v>
      </c>
      <c r="Q12">
        <f t="shared" si="3"/>
        <v>0</v>
      </c>
      <c r="R12">
        <f t="shared" si="3"/>
        <v>3</v>
      </c>
      <c r="S12">
        <f t="shared" si="3"/>
        <v>1</v>
      </c>
      <c r="T12">
        <f t="shared" si="3"/>
        <v>0</v>
      </c>
      <c r="U12">
        <f t="shared" si="3"/>
        <v>0</v>
      </c>
      <c r="V12">
        <f t="shared" si="3"/>
        <v>0</v>
      </c>
      <c r="X12" s="49">
        <v>9</v>
      </c>
      <c r="Y12" s="49" t="s">
        <v>55</v>
      </c>
      <c r="Z12" s="50" t="s">
        <v>56</v>
      </c>
      <c r="AA12" s="51">
        <f>SUM(P50:P54)</f>
        <v>0</v>
      </c>
      <c r="AB12" s="52">
        <f>SUM(P50:P54)*100/$C$45</f>
        <v>0</v>
      </c>
      <c r="AC12" s="51">
        <v>4</v>
      </c>
      <c r="AD12" s="62" t="s">
        <v>46</v>
      </c>
      <c r="AE12" s="54"/>
      <c r="AF12" s="12"/>
      <c r="AG12" s="55">
        <v>9</v>
      </c>
      <c r="AH12" s="55" t="s">
        <v>55</v>
      </c>
      <c r="AI12" s="56" t="s">
        <v>56</v>
      </c>
      <c r="AJ12" s="57">
        <f>SUM(U50:U54)</f>
        <v>0</v>
      </c>
      <c r="AK12" s="58">
        <f>SUM(U50:U54)*100/$C$45</f>
        <v>0</v>
      </c>
      <c r="AL12" s="57">
        <v>4</v>
      </c>
      <c r="AM12" s="63" t="s">
        <v>46</v>
      </c>
      <c r="AN12" s="96"/>
      <c r="AO12" s="89">
        <v>9</v>
      </c>
      <c r="AP12" s="89" t="s">
        <v>55</v>
      </c>
      <c r="AQ12" s="90" t="s">
        <v>138</v>
      </c>
      <c r="AR12" s="91">
        <f>SUM(V94:V104)</f>
        <v>0</v>
      </c>
      <c r="AS12" s="92">
        <f>SUM(V94:V104)*100/$C$45</f>
        <v>0</v>
      </c>
      <c r="AT12" s="91">
        <v>4</v>
      </c>
      <c r="AU12" s="95" t="s">
        <v>46</v>
      </c>
    </row>
    <row r="13" spans="1:28" ht="12.75">
      <c r="A13">
        <v>13</v>
      </c>
      <c r="B13" s="16"/>
      <c r="C13" s="16" t="s">
        <v>266</v>
      </c>
      <c r="D13" s="16">
        <v>10</v>
      </c>
      <c r="E13" s="16">
        <v>7</v>
      </c>
      <c r="F13" s="17">
        <f t="shared" si="0"/>
        <v>17</v>
      </c>
      <c r="G13" s="16">
        <v>2</v>
      </c>
      <c r="H13" s="16">
        <v>7</v>
      </c>
      <c r="I13" s="16">
        <v>6</v>
      </c>
      <c r="J13" s="16">
        <v>3</v>
      </c>
      <c r="K13" s="17">
        <f t="shared" si="1"/>
        <v>18</v>
      </c>
      <c r="L13" s="17">
        <f t="shared" si="2"/>
        <v>35</v>
      </c>
      <c r="M13" s="18">
        <v>9</v>
      </c>
      <c r="N13">
        <f t="shared" si="3"/>
        <v>0</v>
      </c>
      <c r="O13">
        <f t="shared" si="3"/>
        <v>1</v>
      </c>
      <c r="P13">
        <f t="shared" si="3"/>
        <v>0</v>
      </c>
      <c r="Q13">
        <f t="shared" si="3"/>
        <v>2</v>
      </c>
      <c r="R13">
        <f t="shared" si="3"/>
        <v>6</v>
      </c>
      <c r="S13">
        <f t="shared" si="3"/>
        <v>3</v>
      </c>
      <c r="U13">
        <f t="shared" si="3"/>
        <v>0</v>
      </c>
      <c r="V13">
        <f t="shared" si="3"/>
        <v>0</v>
      </c>
      <c r="AB13" s="64"/>
    </row>
    <row r="14" spans="1:22" ht="12.75">
      <c r="A14">
        <v>14</v>
      </c>
      <c r="B14" s="16"/>
      <c r="C14" s="16" t="s">
        <v>267</v>
      </c>
      <c r="D14" s="16">
        <v>22</v>
      </c>
      <c r="E14" s="16">
        <v>9</v>
      </c>
      <c r="F14" s="17">
        <f t="shared" si="0"/>
        <v>31</v>
      </c>
      <c r="G14" s="16">
        <v>4</v>
      </c>
      <c r="H14" s="16">
        <v>10</v>
      </c>
      <c r="I14" s="16">
        <v>12</v>
      </c>
      <c r="J14" s="16">
        <v>2</v>
      </c>
      <c r="K14" s="17">
        <f t="shared" si="1"/>
        <v>28</v>
      </c>
      <c r="L14" s="17">
        <f t="shared" si="2"/>
        <v>59</v>
      </c>
      <c r="M14" s="18">
        <v>10</v>
      </c>
      <c r="N14">
        <f t="shared" si="3"/>
        <v>1</v>
      </c>
      <c r="O14">
        <f t="shared" si="3"/>
        <v>1</v>
      </c>
      <c r="P14">
        <f t="shared" si="3"/>
        <v>0</v>
      </c>
      <c r="Q14">
        <f t="shared" si="3"/>
        <v>0</v>
      </c>
      <c r="R14">
        <f t="shared" si="3"/>
        <v>4</v>
      </c>
      <c r="S14">
        <f t="shared" si="3"/>
        <v>3</v>
      </c>
      <c r="U14">
        <f t="shared" si="3"/>
        <v>1</v>
      </c>
      <c r="V14">
        <f t="shared" si="3"/>
        <v>0</v>
      </c>
    </row>
    <row r="15" spans="1:22" ht="12.75">
      <c r="A15">
        <v>15</v>
      </c>
      <c r="B15" s="16"/>
      <c r="C15" s="16" t="s">
        <v>268</v>
      </c>
      <c r="D15" s="16">
        <v>16</v>
      </c>
      <c r="E15" s="16">
        <v>19</v>
      </c>
      <c r="F15" s="17">
        <f t="shared" si="0"/>
        <v>35</v>
      </c>
      <c r="G15" s="16">
        <v>5</v>
      </c>
      <c r="H15" s="16">
        <v>5</v>
      </c>
      <c r="I15" s="16">
        <v>5</v>
      </c>
      <c r="J15" s="16">
        <v>2</v>
      </c>
      <c r="K15" s="17">
        <f t="shared" si="1"/>
        <v>17</v>
      </c>
      <c r="L15" s="17">
        <f t="shared" si="2"/>
        <v>52</v>
      </c>
      <c r="M15" s="18">
        <v>11</v>
      </c>
      <c r="N15">
        <f t="shared" si="3"/>
        <v>1</v>
      </c>
      <c r="O15">
        <f t="shared" si="3"/>
        <v>1</v>
      </c>
      <c r="P15">
        <f t="shared" si="3"/>
        <v>1</v>
      </c>
      <c r="Q15">
        <f t="shared" si="3"/>
        <v>0</v>
      </c>
      <c r="R15">
        <f t="shared" si="3"/>
        <v>1</v>
      </c>
      <c r="S15">
        <f t="shared" si="3"/>
        <v>0</v>
      </c>
      <c r="U15">
        <f t="shared" si="3"/>
        <v>0</v>
      </c>
      <c r="V15">
        <f t="shared" si="3"/>
        <v>0</v>
      </c>
    </row>
    <row r="16" spans="1:22" ht="12.75">
      <c r="A16">
        <v>16</v>
      </c>
      <c r="B16" s="16"/>
      <c r="C16" s="16" t="s">
        <v>269</v>
      </c>
      <c r="D16" s="16">
        <v>19</v>
      </c>
      <c r="E16" s="16">
        <v>23</v>
      </c>
      <c r="F16" s="17">
        <f t="shared" si="0"/>
        <v>42</v>
      </c>
      <c r="G16" s="16">
        <v>5</v>
      </c>
      <c r="H16" s="16">
        <v>3</v>
      </c>
      <c r="I16" s="16">
        <v>6</v>
      </c>
      <c r="J16" s="16">
        <v>3</v>
      </c>
      <c r="K16" s="17">
        <f t="shared" si="1"/>
        <v>17</v>
      </c>
      <c r="L16" s="17">
        <f t="shared" si="2"/>
        <v>59</v>
      </c>
      <c r="M16" s="18">
        <v>12</v>
      </c>
      <c r="N16">
        <f t="shared" si="3"/>
        <v>1</v>
      </c>
      <c r="O16">
        <f t="shared" si="3"/>
        <v>4</v>
      </c>
      <c r="P16">
        <f t="shared" si="3"/>
        <v>0</v>
      </c>
      <c r="Q16">
        <f t="shared" si="3"/>
        <v>0</v>
      </c>
      <c r="R16">
        <f t="shared" si="3"/>
        <v>0</v>
      </c>
      <c r="S16">
        <f t="shared" si="3"/>
        <v>2</v>
      </c>
      <c r="U16">
        <f t="shared" si="3"/>
        <v>1</v>
      </c>
      <c r="V16">
        <f t="shared" si="3"/>
        <v>0</v>
      </c>
    </row>
    <row r="17" spans="1:22" ht="12.75">
      <c r="A17">
        <v>17</v>
      </c>
      <c r="B17" s="16"/>
      <c r="C17" s="16" t="s">
        <v>270</v>
      </c>
      <c r="D17" s="16">
        <v>16</v>
      </c>
      <c r="E17" s="16">
        <v>12</v>
      </c>
      <c r="F17" s="17">
        <f t="shared" si="0"/>
        <v>28</v>
      </c>
      <c r="G17" s="16">
        <v>3</v>
      </c>
      <c r="H17" s="16">
        <v>4</v>
      </c>
      <c r="I17" s="16">
        <v>5</v>
      </c>
      <c r="J17" s="16">
        <v>0</v>
      </c>
      <c r="K17" s="17">
        <f t="shared" si="1"/>
        <v>12</v>
      </c>
      <c r="L17" s="17">
        <f t="shared" si="2"/>
        <v>40</v>
      </c>
      <c r="M17" s="18">
        <v>13</v>
      </c>
      <c r="N17">
        <f t="shared" si="3"/>
        <v>0</v>
      </c>
      <c r="O17">
        <f t="shared" si="3"/>
        <v>1</v>
      </c>
      <c r="P17">
        <f t="shared" si="3"/>
        <v>0</v>
      </c>
      <c r="Q17">
        <f t="shared" si="3"/>
        <v>0</v>
      </c>
      <c r="S17">
        <f>COUNTIF(I$4:I$43,$M17)</f>
        <v>0</v>
      </c>
      <c r="U17">
        <f t="shared" si="3"/>
        <v>0</v>
      </c>
      <c r="V17">
        <f t="shared" si="3"/>
        <v>0</v>
      </c>
    </row>
    <row r="18" spans="1:22" ht="12.75">
      <c r="A18">
        <v>18</v>
      </c>
      <c r="B18" s="16"/>
      <c r="C18" s="16" t="s">
        <v>271</v>
      </c>
      <c r="D18" s="16">
        <v>21</v>
      </c>
      <c r="E18" s="16">
        <v>20</v>
      </c>
      <c r="F18" s="17">
        <f t="shared" si="0"/>
        <v>41</v>
      </c>
      <c r="G18" s="16">
        <v>9</v>
      </c>
      <c r="H18" s="16">
        <v>11</v>
      </c>
      <c r="I18" s="16">
        <v>10</v>
      </c>
      <c r="J18" s="16">
        <v>5</v>
      </c>
      <c r="K18" s="17">
        <f t="shared" si="1"/>
        <v>35</v>
      </c>
      <c r="L18" s="17">
        <f t="shared" si="2"/>
        <v>76</v>
      </c>
      <c r="M18" s="18">
        <v>14</v>
      </c>
      <c r="N18">
        <f t="shared" si="3"/>
        <v>0</v>
      </c>
      <c r="O18">
        <f t="shared" si="3"/>
        <v>0</v>
      </c>
      <c r="P18">
        <f t="shared" si="3"/>
        <v>0</v>
      </c>
      <c r="Q18">
        <f t="shared" si="3"/>
        <v>0</v>
      </c>
      <c r="S18">
        <f>COUNTIF(I$4:I$43,$M18)</f>
        <v>0</v>
      </c>
      <c r="U18">
        <f t="shared" si="3"/>
        <v>1</v>
      </c>
      <c r="V18">
        <f t="shared" si="3"/>
        <v>0</v>
      </c>
    </row>
    <row r="19" spans="1:31" ht="12.75">
      <c r="A19">
        <v>19</v>
      </c>
      <c r="B19" s="16"/>
      <c r="C19" s="16" t="s">
        <v>272</v>
      </c>
      <c r="D19" s="16">
        <v>22</v>
      </c>
      <c r="E19" s="16">
        <v>18</v>
      </c>
      <c r="F19" s="17">
        <f t="shared" si="0"/>
        <v>40</v>
      </c>
      <c r="G19" s="16">
        <v>6</v>
      </c>
      <c r="H19" s="16">
        <v>8</v>
      </c>
      <c r="I19" s="16">
        <v>8</v>
      </c>
      <c r="J19" s="16">
        <v>4</v>
      </c>
      <c r="K19" s="17">
        <f t="shared" si="1"/>
        <v>26</v>
      </c>
      <c r="L19" s="17">
        <f t="shared" si="2"/>
        <v>66</v>
      </c>
      <c r="M19" s="18">
        <v>15</v>
      </c>
      <c r="N19">
        <f t="shared" si="3"/>
        <v>0</v>
      </c>
      <c r="O19">
        <f t="shared" si="3"/>
        <v>4</v>
      </c>
      <c r="P19">
        <f t="shared" si="3"/>
        <v>0</v>
      </c>
      <c r="Q19">
        <f t="shared" si="3"/>
        <v>0</v>
      </c>
      <c r="S19">
        <f>COUNTIF(I$4:I$43,$M19)</f>
        <v>0</v>
      </c>
      <c r="U19">
        <f t="shared" si="3"/>
        <v>0</v>
      </c>
      <c r="V19">
        <f t="shared" si="3"/>
        <v>0</v>
      </c>
      <c r="X19" s="65"/>
      <c r="Y19" s="65"/>
      <c r="Z19" s="65"/>
      <c r="AA19" s="65"/>
      <c r="AB19" s="65"/>
      <c r="AC19" s="65"/>
      <c r="AD19" s="8"/>
      <c r="AE19" s="8"/>
    </row>
    <row r="20" spans="1:31" ht="12.75">
      <c r="A20">
        <v>20</v>
      </c>
      <c r="B20" s="16"/>
      <c r="C20" s="16" t="s">
        <v>273</v>
      </c>
      <c r="D20" s="16">
        <v>19</v>
      </c>
      <c r="E20" s="16">
        <v>17</v>
      </c>
      <c r="F20" s="17">
        <f t="shared" si="0"/>
        <v>36</v>
      </c>
      <c r="G20" s="16">
        <v>5</v>
      </c>
      <c r="H20" s="16">
        <v>9</v>
      </c>
      <c r="I20" s="16">
        <v>4</v>
      </c>
      <c r="J20" s="16">
        <v>1</v>
      </c>
      <c r="K20" s="17">
        <f t="shared" si="1"/>
        <v>19</v>
      </c>
      <c r="L20" s="17">
        <f t="shared" si="2"/>
        <v>55</v>
      </c>
      <c r="M20" s="18">
        <v>16</v>
      </c>
      <c r="N20">
        <f aca="true" t="shared" si="4" ref="N20:P35">COUNTIF(D$4:D$43,$M20)</f>
        <v>4</v>
      </c>
      <c r="O20">
        <f t="shared" si="4"/>
        <v>0</v>
      </c>
      <c r="P20">
        <f t="shared" si="4"/>
        <v>0</v>
      </c>
      <c r="U20">
        <f aca="true" t="shared" si="5" ref="U20:V60">COUNTIF(K$4:K$43,$M20)</f>
        <v>0</v>
      </c>
      <c r="V20">
        <f t="shared" si="5"/>
        <v>0</v>
      </c>
      <c r="X20" s="15"/>
      <c r="Y20" s="15"/>
      <c r="Z20" s="15"/>
      <c r="AA20" s="15"/>
      <c r="AB20" s="15"/>
      <c r="AC20" s="66"/>
      <c r="AD20" s="8"/>
      <c r="AE20" s="8"/>
    </row>
    <row r="21" spans="1:31" ht="12.75">
      <c r="A21">
        <v>21</v>
      </c>
      <c r="B21" s="16"/>
      <c r="C21" s="16" t="s">
        <v>274</v>
      </c>
      <c r="D21" s="16">
        <v>25</v>
      </c>
      <c r="E21" s="16">
        <v>19</v>
      </c>
      <c r="F21" s="17">
        <f t="shared" si="0"/>
        <v>44</v>
      </c>
      <c r="G21" s="16">
        <v>5</v>
      </c>
      <c r="H21" s="16">
        <v>8</v>
      </c>
      <c r="I21" s="16">
        <v>7</v>
      </c>
      <c r="J21" s="16">
        <v>4</v>
      </c>
      <c r="K21" s="17">
        <f t="shared" si="1"/>
        <v>24</v>
      </c>
      <c r="L21" s="17">
        <f t="shared" si="2"/>
        <v>68</v>
      </c>
      <c r="M21" s="18">
        <v>17</v>
      </c>
      <c r="N21">
        <f t="shared" si="4"/>
        <v>1</v>
      </c>
      <c r="O21">
        <f t="shared" si="4"/>
        <v>1</v>
      </c>
      <c r="P21">
        <f t="shared" si="4"/>
        <v>2</v>
      </c>
      <c r="U21">
        <f t="shared" si="5"/>
        <v>4</v>
      </c>
      <c r="V21">
        <f t="shared" si="5"/>
        <v>1</v>
      </c>
      <c r="X21" s="67"/>
      <c r="Y21" s="67"/>
      <c r="Z21" s="68"/>
      <c r="AA21" s="8"/>
      <c r="AB21" s="69"/>
      <c r="AC21" s="8"/>
      <c r="AD21" s="8"/>
      <c r="AE21" s="8"/>
    </row>
    <row r="22" spans="1:31" ht="12.75">
      <c r="A22">
        <v>22</v>
      </c>
      <c r="B22" s="16"/>
      <c r="C22" s="16" t="s">
        <v>275</v>
      </c>
      <c r="D22" s="16">
        <v>20</v>
      </c>
      <c r="E22" s="16">
        <v>12</v>
      </c>
      <c r="F22" s="17">
        <f t="shared" si="0"/>
        <v>32</v>
      </c>
      <c r="G22" s="16">
        <v>4</v>
      </c>
      <c r="H22" s="16">
        <v>7</v>
      </c>
      <c r="I22" s="16">
        <v>4</v>
      </c>
      <c r="J22" s="16">
        <v>3</v>
      </c>
      <c r="K22" s="17">
        <f t="shared" si="1"/>
        <v>18</v>
      </c>
      <c r="L22" s="17">
        <f t="shared" si="2"/>
        <v>50</v>
      </c>
      <c r="M22" s="18">
        <v>18</v>
      </c>
      <c r="N22">
        <f t="shared" si="4"/>
        <v>1</v>
      </c>
      <c r="O22">
        <f t="shared" si="4"/>
        <v>2</v>
      </c>
      <c r="P22">
        <f t="shared" si="4"/>
        <v>0</v>
      </c>
      <c r="U22">
        <f t="shared" si="5"/>
        <v>2</v>
      </c>
      <c r="V22">
        <f t="shared" si="5"/>
        <v>0</v>
      </c>
      <c r="X22" s="67"/>
      <c r="Y22" s="67"/>
      <c r="Z22" s="68"/>
      <c r="AA22" s="8"/>
      <c r="AB22" s="69"/>
      <c r="AC22" s="8"/>
      <c r="AD22" s="8"/>
      <c r="AE22" s="8"/>
    </row>
    <row r="23" spans="1:31" ht="12.75">
      <c r="A23">
        <v>23</v>
      </c>
      <c r="B23" s="16"/>
      <c r="C23" s="16" t="s">
        <v>276</v>
      </c>
      <c r="D23" s="16">
        <v>17</v>
      </c>
      <c r="E23" s="16">
        <v>10</v>
      </c>
      <c r="F23" s="17">
        <f t="shared" si="0"/>
        <v>27</v>
      </c>
      <c r="G23" s="16">
        <v>1</v>
      </c>
      <c r="H23" s="16">
        <v>7</v>
      </c>
      <c r="I23" s="16">
        <v>1</v>
      </c>
      <c r="J23" s="16">
        <v>1</v>
      </c>
      <c r="K23" s="17">
        <f t="shared" si="1"/>
        <v>10</v>
      </c>
      <c r="L23" s="17">
        <f t="shared" si="2"/>
        <v>37</v>
      </c>
      <c r="M23" s="18">
        <v>19</v>
      </c>
      <c r="N23">
        <f t="shared" si="4"/>
        <v>3</v>
      </c>
      <c r="O23">
        <f t="shared" si="4"/>
        <v>2</v>
      </c>
      <c r="P23">
        <f t="shared" si="4"/>
        <v>0</v>
      </c>
      <c r="U23">
        <f t="shared" si="5"/>
        <v>1</v>
      </c>
      <c r="V23">
        <f t="shared" si="5"/>
        <v>0</v>
      </c>
      <c r="X23" s="67"/>
      <c r="Y23" s="67"/>
      <c r="Z23" s="68"/>
      <c r="AA23" s="8"/>
      <c r="AB23" s="69"/>
      <c r="AC23" s="8"/>
      <c r="AD23" s="8"/>
      <c r="AE23" s="8"/>
    </row>
    <row r="24" spans="1:31" ht="12.75">
      <c r="A24">
        <v>24</v>
      </c>
      <c r="B24" s="16"/>
      <c r="C24" s="16" t="s">
        <v>277</v>
      </c>
      <c r="D24" s="16">
        <v>20</v>
      </c>
      <c r="E24" s="16">
        <v>11</v>
      </c>
      <c r="F24" s="17">
        <f t="shared" si="0"/>
        <v>31</v>
      </c>
      <c r="G24" s="16">
        <v>7</v>
      </c>
      <c r="H24" s="16">
        <v>8</v>
      </c>
      <c r="I24" s="16">
        <v>7</v>
      </c>
      <c r="J24" s="16">
        <v>4</v>
      </c>
      <c r="K24" s="17">
        <f t="shared" si="1"/>
        <v>26</v>
      </c>
      <c r="L24" s="17">
        <f t="shared" si="2"/>
        <v>57</v>
      </c>
      <c r="M24" s="18">
        <v>20</v>
      </c>
      <c r="N24">
        <f t="shared" si="4"/>
        <v>2</v>
      </c>
      <c r="O24">
        <f t="shared" si="4"/>
        <v>2</v>
      </c>
      <c r="P24">
        <f t="shared" si="4"/>
        <v>1</v>
      </c>
      <c r="U24">
        <f t="shared" si="5"/>
        <v>0</v>
      </c>
      <c r="V24">
        <f t="shared" si="5"/>
        <v>0</v>
      </c>
      <c r="X24" s="67"/>
      <c r="Y24" s="67"/>
      <c r="Z24" s="68"/>
      <c r="AA24" s="8"/>
      <c r="AB24" s="69"/>
      <c r="AC24" s="8"/>
      <c r="AD24" s="8"/>
      <c r="AE24" s="8"/>
    </row>
    <row r="25" spans="1:31" ht="12.75">
      <c r="A25">
        <v>25</v>
      </c>
      <c r="B25" s="16"/>
      <c r="C25" s="16" t="s">
        <v>278</v>
      </c>
      <c r="D25" s="16">
        <v>22</v>
      </c>
      <c r="E25" s="16">
        <v>20</v>
      </c>
      <c r="F25" s="17">
        <f t="shared" si="0"/>
        <v>42</v>
      </c>
      <c r="G25" s="16">
        <v>4</v>
      </c>
      <c r="H25" s="16">
        <v>9</v>
      </c>
      <c r="I25" s="16">
        <v>9</v>
      </c>
      <c r="J25" s="16">
        <v>6</v>
      </c>
      <c r="K25" s="17">
        <f t="shared" si="1"/>
        <v>28</v>
      </c>
      <c r="L25" s="17">
        <f t="shared" si="2"/>
        <v>70</v>
      </c>
      <c r="M25" s="18">
        <v>21</v>
      </c>
      <c r="N25">
        <f t="shared" si="4"/>
        <v>2</v>
      </c>
      <c r="O25">
        <f t="shared" si="4"/>
        <v>0</v>
      </c>
      <c r="P25">
        <f t="shared" si="4"/>
        <v>0</v>
      </c>
      <c r="U25">
        <f t="shared" si="5"/>
        <v>0</v>
      </c>
      <c r="V25">
        <f t="shared" si="5"/>
        <v>0</v>
      </c>
      <c r="X25" s="67"/>
      <c r="Y25" s="67"/>
      <c r="Z25" s="68"/>
      <c r="AA25" s="8"/>
      <c r="AB25" s="69"/>
      <c r="AC25" s="8"/>
      <c r="AD25" s="8"/>
      <c r="AE25" s="8"/>
    </row>
    <row r="26" spans="1:31" ht="12.75">
      <c r="A26">
        <v>26</v>
      </c>
      <c r="B26" s="16"/>
      <c r="C26" s="16" t="s">
        <v>279</v>
      </c>
      <c r="D26" s="16">
        <v>18</v>
      </c>
      <c r="E26" s="16">
        <v>12</v>
      </c>
      <c r="F26" s="17">
        <f t="shared" si="0"/>
        <v>30</v>
      </c>
      <c r="G26" s="16">
        <v>3</v>
      </c>
      <c r="H26" s="16">
        <v>10</v>
      </c>
      <c r="I26" s="16">
        <v>10</v>
      </c>
      <c r="J26" s="16">
        <v>6</v>
      </c>
      <c r="K26" s="17">
        <f t="shared" si="1"/>
        <v>29</v>
      </c>
      <c r="L26" s="17">
        <f t="shared" si="2"/>
        <v>59</v>
      </c>
      <c r="M26" s="18">
        <v>22</v>
      </c>
      <c r="N26">
        <f t="shared" si="4"/>
        <v>3</v>
      </c>
      <c r="O26">
        <f t="shared" si="4"/>
        <v>0</v>
      </c>
      <c r="P26">
        <f t="shared" si="4"/>
        <v>0</v>
      </c>
      <c r="U26">
        <f t="shared" si="5"/>
        <v>0</v>
      </c>
      <c r="V26">
        <f t="shared" si="5"/>
        <v>0</v>
      </c>
      <c r="X26" s="67"/>
      <c r="Y26" s="67"/>
      <c r="Z26" s="68"/>
      <c r="AA26" s="8"/>
      <c r="AB26" s="69"/>
      <c r="AC26" s="8"/>
      <c r="AD26" s="8"/>
      <c r="AE26" s="8"/>
    </row>
    <row r="27" spans="1:31" ht="12.75">
      <c r="A27">
        <v>27</v>
      </c>
      <c r="B27" s="16"/>
      <c r="C27" s="16"/>
      <c r="D27" s="16"/>
      <c r="E27" s="16"/>
      <c r="F27" s="17">
        <f t="shared" si="0"/>
      </c>
      <c r="G27" s="16"/>
      <c r="H27" s="16"/>
      <c r="I27" s="16"/>
      <c r="J27" s="16"/>
      <c r="K27" s="17">
        <f t="shared" si="1"/>
      </c>
      <c r="L27" s="17">
        <f t="shared" si="2"/>
      </c>
      <c r="M27" s="18">
        <v>23</v>
      </c>
      <c r="N27">
        <f t="shared" si="4"/>
        <v>1</v>
      </c>
      <c r="O27">
        <f t="shared" si="4"/>
        <v>1</v>
      </c>
      <c r="P27">
        <f t="shared" si="4"/>
        <v>0</v>
      </c>
      <c r="U27">
        <f t="shared" si="5"/>
        <v>0</v>
      </c>
      <c r="V27">
        <f t="shared" si="5"/>
        <v>0</v>
      </c>
      <c r="X27" s="67"/>
      <c r="Y27" s="67"/>
      <c r="Z27" s="68"/>
      <c r="AA27" s="8"/>
      <c r="AB27" s="69"/>
      <c r="AC27" s="8"/>
      <c r="AD27" s="8"/>
      <c r="AE27" s="8"/>
    </row>
    <row r="28" spans="1:31" ht="12.75">
      <c r="A28">
        <v>28</v>
      </c>
      <c r="B28" s="16"/>
      <c r="C28" s="16"/>
      <c r="D28" s="16"/>
      <c r="E28" s="16"/>
      <c r="F28" s="17">
        <f t="shared" si="0"/>
      </c>
      <c r="G28" s="16"/>
      <c r="H28" s="16"/>
      <c r="I28" s="16"/>
      <c r="J28" s="16"/>
      <c r="K28" s="17">
        <f t="shared" si="1"/>
      </c>
      <c r="L28" s="17">
        <f t="shared" si="2"/>
      </c>
      <c r="M28" s="18">
        <v>24</v>
      </c>
      <c r="N28">
        <f t="shared" si="4"/>
        <v>0</v>
      </c>
      <c r="O28">
        <f t="shared" si="4"/>
        <v>0</v>
      </c>
      <c r="P28">
        <f t="shared" si="4"/>
        <v>1</v>
      </c>
      <c r="U28">
        <f t="shared" si="5"/>
        <v>1</v>
      </c>
      <c r="V28">
        <f t="shared" si="5"/>
        <v>0</v>
      </c>
      <c r="X28" s="67"/>
      <c r="Y28" s="67"/>
      <c r="Z28" s="68"/>
      <c r="AA28" s="8"/>
      <c r="AB28" s="69"/>
      <c r="AC28" s="8"/>
      <c r="AD28" s="8"/>
      <c r="AE28" s="8"/>
    </row>
    <row r="29" spans="1:31" ht="12.75">
      <c r="A29">
        <v>29</v>
      </c>
      <c r="B29" s="16"/>
      <c r="C29" s="16"/>
      <c r="D29" s="16"/>
      <c r="E29" s="16"/>
      <c r="F29" s="17">
        <f t="shared" si="0"/>
      </c>
      <c r="G29" s="16"/>
      <c r="H29" s="16"/>
      <c r="I29" s="16"/>
      <c r="J29" s="16"/>
      <c r="K29" s="17">
        <f t="shared" si="1"/>
      </c>
      <c r="L29" s="17">
        <f t="shared" si="2"/>
      </c>
      <c r="M29" s="18">
        <v>25</v>
      </c>
      <c r="N29">
        <f t="shared" si="4"/>
        <v>1</v>
      </c>
      <c r="O29">
        <f t="shared" si="4"/>
        <v>0</v>
      </c>
      <c r="P29">
        <f t="shared" si="4"/>
        <v>0</v>
      </c>
      <c r="U29">
        <f t="shared" si="5"/>
        <v>0</v>
      </c>
      <c r="V29">
        <f t="shared" si="5"/>
        <v>0</v>
      </c>
      <c r="X29" s="67"/>
      <c r="Y29" s="67"/>
      <c r="Z29" s="68"/>
      <c r="AA29" s="8"/>
      <c r="AB29" s="69"/>
      <c r="AC29" s="8"/>
      <c r="AD29" s="8"/>
      <c r="AE29" s="8"/>
    </row>
    <row r="30" spans="1:31" ht="12.75">
      <c r="A30">
        <v>30</v>
      </c>
      <c r="B30" s="16"/>
      <c r="C30" s="16"/>
      <c r="D30" s="16"/>
      <c r="E30" s="16"/>
      <c r="F30" s="17">
        <f t="shared" si="0"/>
      </c>
      <c r="G30" s="16"/>
      <c r="H30" s="16"/>
      <c r="I30" s="16"/>
      <c r="J30" s="16"/>
      <c r="K30" s="17">
        <f t="shared" si="1"/>
      </c>
      <c r="L30" s="17">
        <f t="shared" si="2"/>
      </c>
      <c r="M30" s="18">
        <v>26</v>
      </c>
      <c r="P30">
        <f t="shared" si="4"/>
        <v>0</v>
      </c>
      <c r="U30">
        <f t="shared" si="5"/>
        <v>5</v>
      </c>
      <c r="V30">
        <f t="shared" si="5"/>
        <v>0</v>
      </c>
      <c r="X30" s="8"/>
      <c r="Y30" s="8"/>
      <c r="Z30" s="8"/>
      <c r="AA30" s="8"/>
      <c r="AB30" s="70"/>
      <c r="AC30" s="8"/>
      <c r="AD30" s="8"/>
      <c r="AE30" s="8"/>
    </row>
    <row r="31" spans="1:22" ht="12.75">
      <c r="A31">
        <v>31</v>
      </c>
      <c r="B31" s="16"/>
      <c r="C31" s="16"/>
      <c r="D31" s="16"/>
      <c r="E31" s="16"/>
      <c r="F31" s="17">
        <f t="shared" si="0"/>
      </c>
      <c r="G31" s="16"/>
      <c r="H31" s="16"/>
      <c r="I31" s="16"/>
      <c r="J31" s="16"/>
      <c r="K31" s="17">
        <f t="shared" si="1"/>
      </c>
      <c r="L31" s="17">
        <f t="shared" si="2"/>
      </c>
      <c r="M31" s="18">
        <v>27</v>
      </c>
      <c r="P31">
        <f t="shared" si="4"/>
        <v>1</v>
      </c>
      <c r="U31">
        <f t="shared" si="5"/>
        <v>0</v>
      </c>
      <c r="V31">
        <f t="shared" si="5"/>
        <v>0</v>
      </c>
    </row>
    <row r="32" spans="1:22" ht="12.75">
      <c r="A32">
        <v>32</v>
      </c>
      <c r="B32" s="16"/>
      <c r="C32" s="16"/>
      <c r="D32" s="16"/>
      <c r="E32" s="16"/>
      <c r="F32" s="17">
        <f t="shared" si="0"/>
      </c>
      <c r="G32" s="16"/>
      <c r="H32" s="16"/>
      <c r="I32" s="16"/>
      <c r="J32" s="16"/>
      <c r="K32" s="17">
        <f t="shared" si="1"/>
      </c>
      <c r="L32" s="17">
        <f t="shared" si="2"/>
      </c>
      <c r="M32" s="18">
        <v>28</v>
      </c>
      <c r="P32">
        <f t="shared" si="4"/>
        <v>1</v>
      </c>
      <c r="U32">
        <f t="shared" si="5"/>
        <v>2</v>
      </c>
      <c r="V32">
        <f t="shared" si="5"/>
        <v>0</v>
      </c>
    </row>
    <row r="33" spans="1:22" ht="12.75">
      <c r="A33">
        <v>33</v>
      </c>
      <c r="B33" s="16"/>
      <c r="C33" s="16"/>
      <c r="D33" s="16"/>
      <c r="E33" s="16"/>
      <c r="F33" s="17">
        <f t="shared" si="0"/>
      </c>
      <c r="G33" s="16"/>
      <c r="H33" s="16"/>
      <c r="I33" s="16"/>
      <c r="J33" s="16"/>
      <c r="K33" s="17">
        <f t="shared" si="1"/>
      </c>
      <c r="L33" s="17">
        <f t="shared" si="2"/>
      </c>
      <c r="M33" s="18">
        <v>29</v>
      </c>
      <c r="P33">
        <f t="shared" si="4"/>
        <v>0</v>
      </c>
      <c r="U33">
        <f t="shared" si="5"/>
        <v>1</v>
      </c>
      <c r="V33">
        <f t="shared" si="5"/>
        <v>0</v>
      </c>
    </row>
    <row r="34" spans="1:22" ht="12.75">
      <c r="A34">
        <v>34</v>
      </c>
      <c r="B34" s="16"/>
      <c r="C34" s="16"/>
      <c r="D34" s="16"/>
      <c r="E34" s="16"/>
      <c r="F34" s="17">
        <f t="shared" si="0"/>
      </c>
      <c r="G34" s="16"/>
      <c r="H34" s="16"/>
      <c r="I34" s="16"/>
      <c r="J34" s="16"/>
      <c r="K34" s="17">
        <f t="shared" si="1"/>
      </c>
      <c r="L34" s="17">
        <f t="shared" si="2"/>
      </c>
      <c r="M34" s="18">
        <v>30</v>
      </c>
      <c r="P34">
        <f t="shared" si="4"/>
        <v>1</v>
      </c>
      <c r="U34">
        <f t="shared" si="5"/>
        <v>0</v>
      </c>
      <c r="V34">
        <f t="shared" si="5"/>
        <v>0</v>
      </c>
    </row>
    <row r="35" spans="1:22" ht="12.75">
      <c r="A35">
        <v>35</v>
      </c>
      <c r="B35" s="16"/>
      <c r="C35" s="16"/>
      <c r="D35" s="16"/>
      <c r="E35" s="16"/>
      <c r="F35" s="17">
        <f t="shared" si="0"/>
      </c>
      <c r="G35" s="16"/>
      <c r="H35" s="16"/>
      <c r="I35" s="16"/>
      <c r="J35" s="16"/>
      <c r="K35" s="17">
        <f t="shared" si="1"/>
      </c>
      <c r="L35" s="17">
        <f t="shared" si="2"/>
      </c>
      <c r="M35" s="18">
        <v>31</v>
      </c>
      <c r="P35">
        <f t="shared" si="4"/>
        <v>4</v>
      </c>
      <c r="U35">
        <f t="shared" si="5"/>
        <v>1</v>
      </c>
      <c r="V35">
        <f t="shared" si="5"/>
        <v>0</v>
      </c>
    </row>
    <row r="36" spans="1:22" ht="12.75">
      <c r="A36">
        <v>36</v>
      </c>
      <c r="B36" s="16"/>
      <c r="C36" s="16"/>
      <c r="D36" s="16"/>
      <c r="E36" s="16"/>
      <c r="F36" s="17">
        <f t="shared" si="0"/>
      </c>
      <c r="G36" s="16"/>
      <c r="H36" s="16"/>
      <c r="I36" s="16"/>
      <c r="J36" s="16"/>
      <c r="K36" s="17">
        <f t="shared" si="1"/>
      </c>
      <c r="L36" s="17">
        <f t="shared" si="2"/>
      </c>
      <c r="M36" s="18">
        <v>32</v>
      </c>
      <c r="P36">
        <f aca="true" t="shared" si="6" ref="P36:P54">COUNTIF(F$4:F$43,$M36)</f>
        <v>1</v>
      </c>
      <c r="U36">
        <f t="shared" si="5"/>
        <v>0</v>
      </c>
      <c r="V36">
        <f t="shared" si="5"/>
        <v>0</v>
      </c>
    </row>
    <row r="37" spans="1:22" ht="12.75">
      <c r="A37">
        <v>37</v>
      </c>
      <c r="B37" s="16"/>
      <c r="C37" s="16"/>
      <c r="D37" s="16"/>
      <c r="E37" s="16"/>
      <c r="F37" s="17">
        <f t="shared" si="0"/>
      </c>
      <c r="G37" s="16"/>
      <c r="H37" s="16"/>
      <c r="I37" s="16"/>
      <c r="J37" s="16"/>
      <c r="K37" s="17">
        <f t="shared" si="1"/>
      </c>
      <c r="L37" s="17">
        <f t="shared" si="2"/>
      </c>
      <c r="M37" s="18">
        <v>33</v>
      </c>
      <c r="P37">
        <f t="shared" si="6"/>
        <v>0</v>
      </c>
      <c r="U37">
        <f t="shared" si="5"/>
        <v>0</v>
      </c>
      <c r="V37">
        <f t="shared" si="5"/>
        <v>0</v>
      </c>
    </row>
    <row r="38" spans="1:22" ht="12.75">
      <c r="A38">
        <v>38</v>
      </c>
      <c r="B38" s="16"/>
      <c r="C38" s="16"/>
      <c r="D38" s="16"/>
      <c r="E38" s="16"/>
      <c r="F38" s="17">
        <f t="shared" si="0"/>
      </c>
      <c r="G38" s="16"/>
      <c r="H38" s="16"/>
      <c r="I38" s="16"/>
      <c r="J38" s="16"/>
      <c r="K38" s="17">
        <f t="shared" si="1"/>
      </c>
      <c r="L38" s="17">
        <f t="shared" si="2"/>
      </c>
      <c r="M38" s="18">
        <v>34</v>
      </c>
      <c r="P38">
        <f t="shared" si="6"/>
        <v>1</v>
      </c>
      <c r="U38">
        <f t="shared" si="5"/>
        <v>0</v>
      </c>
      <c r="V38">
        <f t="shared" si="5"/>
        <v>2</v>
      </c>
    </row>
    <row r="39" spans="1:22" ht="12.75">
      <c r="A39">
        <v>39</v>
      </c>
      <c r="B39" s="16"/>
      <c r="C39" s="16"/>
      <c r="D39" s="16"/>
      <c r="E39" s="16"/>
      <c r="F39" s="17">
        <f t="shared" si="0"/>
      </c>
      <c r="G39" s="16"/>
      <c r="H39" s="16"/>
      <c r="I39" s="16"/>
      <c r="J39" s="16"/>
      <c r="K39" s="17">
        <f t="shared" si="1"/>
      </c>
      <c r="L39" s="17">
        <f t="shared" si="2"/>
      </c>
      <c r="M39" s="18">
        <v>35</v>
      </c>
      <c r="P39">
        <f t="shared" si="6"/>
        <v>1</v>
      </c>
      <c r="U39">
        <f t="shared" si="5"/>
        <v>1</v>
      </c>
      <c r="V39">
        <f t="shared" si="5"/>
        <v>1</v>
      </c>
    </row>
    <row r="40" spans="1:22" ht="12.75">
      <c r="A40">
        <v>40</v>
      </c>
      <c r="B40" s="16"/>
      <c r="C40" s="16"/>
      <c r="D40" s="16"/>
      <c r="E40" s="16"/>
      <c r="F40" s="17">
        <f t="shared" si="0"/>
      </c>
      <c r="G40" s="16"/>
      <c r="H40" s="16"/>
      <c r="I40" s="16"/>
      <c r="J40" s="16"/>
      <c r="K40" s="17">
        <f t="shared" si="1"/>
      </c>
      <c r="L40" s="17">
        <f t="shared" si="2"/>
      </c>
      <c r="M40" s="18">
        <v>36</v>
      </c>
      <c r="P40">
        <f t="shared" si="6"/>
        <v>2</v>
      </c>
      <c r="U40">
        <f t="shared" si="5"/>
        <v>0</v>
      </c>
      <c r="V40">
        <f t="shared" si="5"/>
        <v>0</v>
      </c>
    </row>
    <row r="41" spans="1:22" ht="12.75">
      <c r="A41">
        <v>41</v>
      </c>
      <c r="B41" s="16"/>
      <c r="C41" s="16"/>
      <c r="D41" s="16"/>
      <c r="E41" s="16"/>
      <c r="F41" s="17">
        <f t="shared" si="0"/>
      </c>
      <c r="G41" s="16"/>
      <c r="H41" s="16"/>
      <c r="I41" s="16"/>
      <c r="J41" s="16"/>
      <c r="K41" s="17">
        <f t="shared" si="1"/>
      </c>
      <c r="L41" s="17">
        <f t="shared" si="2"/>
      </c>
      <c r="M41" s="18">
        <v>37</v>
      </c>
      <c r="P41">
        <f t="shared" si="6"/>
        <v>0</v>
      </c>
      <c r="U41">
        <f t="shared" si="5"/>
        <v>1</v>
      </c>
      <c r="V41">
        <f t="shared" si="5"/>
        <v>1</v>
      </c>
    </row>
    <row r="42" spans="1:22" ht="12.75">
      <c r="A42">
        <v>42</v>
      </c>
      <c r="B42" s="16"/>
      <c r="C42" s="16"/>
      <c r="D42" s="16"/>
      <c r="E42" s="16"/>
      <c r="F42" s="17">
        <f t="shared" si="0"/>
      </c>
      <c r="G42" s="16"/>
      <c r="H42" s="16"/>
      <c r="I42" s="16"/>
      <c r="J42" s="16"/>
      <c r="K42" s="17">
        <f t="shared" si="1"/>
      </c>
      <c r="L42" s="17">
        <f t="shared" si="2"/>
      </c>
      <c r="M42" s="18">
        <v>38</v>
      </c>
      <c r="P42">
        <f t="shared" si="6"/>
        <v>0</v>
      </c>
      <c r="U42">
        <f t="shared" si="5"/>
        <v>0</v>
      </c>
      <c r="V42">
        <f t="shared" si="5"/>
        <v>0</v>
      </c>
    </row>
    <row r="43" spans="1:22" ht="12.75">
      <c r="A43">
        <v>43</v>
      </c>
      <c r="B43" s="16"/>
      <c r="C43" s="16"/>
      <c r="D43" s="16"/>
      <c r="E43" s="16"/>
      <c r="F43" s="17">
        <f t="shared" si="0"/>
      </c>
      <c r="G43" s="16"/>
      <c r="H43" s="16"/>
      <c r="I43" s="16"/>
      <c r="J43" s="16"/>
      <c r="K43" s="17">
        <f t="shared" si="1"/>
      </c>
      <c r="L43" s="17">
        <f t="shared" si="2"/>
      </c>
      <c r="M43" s="18">
        <v>39</v>
      </c>
      <c r="P43">
        <f t="shared" si="6"/>
        <v>0</v>
      </c>
      <c r="U43">
        <f t="shared" si="5"/>
        <v>0</v>
      </c>
      <c r="V43">
        <f t="shared" si="5"/>
        <v>0</v>
      </c>
    </row>
    <row r="44" spans="1:22" ht="12.75">
      <c r="A44">
        <v>44</v>
      </c>
      <c r="M44" s="18">
        <v>40</v>
      </c>
      <c r="P44">
        <f t="shared" si="6"/>
        <v>1</v>
      </c>
      <c r="U44">
        <f t="shared" si="5"/>
        <v>0</v>
      </c>
      <c r="V44">
        <f t="shared" si="5"/>
        <v>1</v>
      </c>
    </row>
    <row r="45" spans="1:22" ht="12.75">
      <c r="A45">
        <v>45</v>
      </c>
      <c r="B45" s="71" t="s">
        <v>57</v>
      </c>
      <c r="C45" s="72">
        <f>COUNTA(C$4:C$43)</f>
        <v>23</v>
      </c>
      <c r="D45" s="73" t="s">
        <v>58</v>
      </c>
      <c r="E45" s="73"/>
      <c r="F45" s="74" t="s">
        <v>59</v>
      </c>
      <c r="G45" s="75"/>
      <c r="H45" s="75" t="s">
        <v>60</v>
      </c>
      <c r="I45" s="75"/>
      <c r="J45" s="75"/>
      <c r="K45" s="76" t="s">
        <v>61</v>
      </c>
      <c r="L45" s="104" t="s">
        <v>62</v>
      </c>
      <c r="M45" s="18">
        <v>41</v>
      </c>
      <c r="P45">
        <f t="shared" si="6"/>
        <v>2</v>
      </c>
      <c r="U45">
        <f t="shared" si="5"/>
        <v>0</v>
      </c>
      <c r="V45">
        <f t="shared" si="5"/>
        <v>1</v>
      </c>
    </row>
    <row r="46" spans="1:22" ht="12.75">
      <c r="A46">
        <v>46</v>
      </c>
      <c r="B46" s="78" t="s">
        <v>63</v>
      </c>
      <c r="C46" s="79"/>
      <c r="D46" s="80">
        <f aca="true" t="shared" si="7" ref="D46:L46">SUM(D4:D43)/$C45</f>
        <v>17.304347826086957</v>
      </c>
      <c r="E46" s="80">
        <f t="shared" si="7"/>
        <v>14.043478260869565</v>
      </c>
      <c r="F46" s="80">
        <f t="shared" si="7"/>
        <v>31.347826086956523</v>
      </c>
      <c r="G46" s="80">
        <f t="shared" si="7"/>
        <v>4.521739130434782</v>
      </c>
      <c r="H46" s="80">
        <f t="shared" si="7"/>
        <v>7.6521739130434785</v>
      </c>
      <c r="I46" s="80">
        <f t="shared" si="7"/>
        <v>6.826086956521739</v>
      </c>
      <c r="J46" s="80">
        <f t="shared" si="7"/>
        <v>3.0434782608695654</v>
      </c>
      <c r="K46" s="80">
        <f t="shared" si="7"/>
        <v>22.043478260869566</v>
      </c>
      <c r="L46" s="80">
        <f t="shared" si="7"/>
        <v>53.391304347826086</v>
      </c>
      <c r="M46" s="18">
        <v>42</v>
      </c>
      <c r="N46" s="81"/>
      <c r="O46" s="81"/>
      <c r="P46">
        <f t="shared" si="6"/>
        <v>2</v>
      </c>
      <c r="Q46" s="81"/>
      <c r="R46" s="81"/>
      <c r="S46" s="81"/>
      <c r="T46" s="81"/>
      <c r="U46">
        <f t="shared" si="5"/>
        <v>0</v>
      </c>
      <c r="V46">
        <f t="shared" si="5"/>
        <v>0</v>
      </c>
    </row>
    <row r="47" spans="1:22" ht="12.75">
      <c r="A47">
        <v>47</v>
      </c>
      <c r="B47" s="82" t="s">
        <v>64</v>
      </c>
      <c r="C47" s="82"/>
      <c r="D47" s="103">
        <f>SUM(D4:D43)/(25*$C45)</f>
        <v>0.6921739130434783</v>
      </c>
      <c r="E47" s="103">
        <f>SUM(E4:E43)/(25*$C45)</f>
        <v>0.5617391304347826</v>
      </c>
      <c r="F47" s="103">
        <f>SUM(F4:F43)/(50*$C45)</f>
        <v>0.6269565217391304</v>
      </c>
      <c r="G47" s="103">
        <f>SUM(G4:G43)/(15*$C45)</f>
        <v>0.30144927536231886</v>
      </c>
      <c r="H47" s="103">
        <f>SUM(H4:H43)/(12*$C45)</f>
        <v>0.6376811594202898</v>
      </c>
      <c r="I47" s="103">
        <f>SUM(I4:I43)/(15*$C45)</f>
        <v>0.45507246376811594</v>
      </c>
      <c r="J47" s="103">
        <f>SUM(J4:J43)/(8*$C45)</f>
        <v>0.3804347826086957</v>
      </c>
      <c r="K47" s="103">
        <f>SUM(K4:K43)/(50*$C45)</f>
        <v>0.4408695652173913</v>
      </c>
      <c r="L47" s="103">
        <f>SUM(L4:L43)/(100*$C45)</f>
        <v>0.5339130434782609</v>
      </c>
      <c r="M47" s="18">
        <v>43</v>
      </c>
      <c r="N47" s="77"/>
      <c r="O47" s="77"/>
      <c r="P47">
        <f t="shared" si="6"/>
        <v>0</v>
      </c>
      <c r="Q47" s="77"/>
      <c r="R47" s="77"/>
      <c r="S47" s="77"/>
      <c r="T47" s="77"/>
      <c r="U47">
        <f t="shared" si="5"/>
        <v>0</v>
      </c>
      <c r="V47">
        <f t="shared" si="5"/>
        <v>0</v>
      </c>
    </row>
    <row r="48" spans="1:22" ht="12.75">
      <c r="A48" s="77"/>
      <c r="B48" s="77"/>
      <c r="C48" s="83"/>
      <c r="D48" s="77"/>
      <c r="E48" s="77"/>
      <c r="F48" s="77"/>
      <c r="G48" s="77"/>
      <c r="H48" s="77"/>
      <c r="I48" s="77"/>
      <c r="J48" s="77"/>
      <c r="K48" s="77"/>
      <c r="L48" s="77"/>
      <c r="M48" s="18">
        <v>44</v>
      </c>
      <c r="N48" s="77"/>
      <c r="O48" s="77"/>
      <c r="P48">
        <f t="shared" si="6"/>
        <v>1</v>
      </c>
      <c r="Q48" s="77"/>
      <c r="R48" s="77"/>
      <c r="S48" s="77"/>
      <c r="T48" s="77"/>
      <c r="U48">
        <f t="shared" si="5"/>
        <v>0</v>
      </c>
      <c r="V48">
        <f t="shared" si="5"/>
        <v>0</v>
      </c>
    </row>
    <row r="49" spans="1:22" ht="12.75">
      <c r="A49" s="77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18">
        <v>45</v>
      </c>
      <c r="N49" s="77"/>
      <c r="O49" s="77"/>
      <c r="P49">
        <f t="shared" si="6"/>
        <v>0</v>
      </c>
      <c r="Q49" s="77"/>
      <c r="R49" s="77"/>
      <c r="S49" s="77"/>
      <c r="T49" s="77"/>
      <c r="U49">
        <f t="shared" si="5"/>
        <v>0</v>
      </c>
      <c r="V49">
        <f t="shared" si="5"/>
        <v>0</v>
      </c>
    </row>
    <row r="50" spans="1:22" ht="12.75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18">
        <v>46</v>
      </c>
      <c r="N50" s="77"/>
      <c r="O50" s="77"/>
      <c r="P50">
        <f t="shared" si="6"/>
        <v>0</v>
      </c>
      <c r="Q50" s="77"/>
      <c r="R50" s="77"/>
      <c r="S50" s="77"/>
      <c r="T50" s="77"/>
      <c r="U50">
        <f t="shared" si="5"/>
        <v>0</v>
      </c>
      <c r="V50">
        <f t="shared" si="5"/>
        <v>0</v>
      </c>
    </row>
    <row r="51" spans="1:22" ht="12.75">
      <c r="A51" s="77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18">
        <v>47</v>
      </c>
      <c r="N51" s="77"/>
      <c r="O51" s="77"/>
      <c r="P51">
        <f t="shared" si="6"/>
        <v>0</v>
      </c>
      <c r="Q51" s="77"/>
      <c r="R51" s="77"/>
      <c r="S51" s="77"/>
      <c r="T51" s="77"/>
      <c r="U51">
        <f t="shared" si="5"/>
        <v>0</v>
      </c>
      <c r="V51">
        <f t="shared" si="5"/>
        <v>0</v>
      </c>
    </row>
    <row r="52" spans="1:22" ht="12.75">
      <c r="A52" s="77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18">
        <v>48</v>
      </c>
      <c r="N52" s="77"/>
      <c r="O52" s="77"/>
      <c r="P52">
        <f t="shared" si="6"/>
        <v>0</v>
      </c>
      <c r="Q52" s="77"/>
      <c r="R52" s="77"/>
      <c r="S52" s="77"/>
      <c r="T52" s="77"/>
      <c r="U52">
        <f t="shared" si="5"/>
        <v>0</v>
      </c>
      <c r="V52">
        <f t="shared" si="5"/>
        <v>0</v>
      </c>
    </row>
    <row r="53" spans="1:22" ht="12.75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18">
        <v>49</v>
      </c>
      <c r="N53" s="77"/>
      <c r="O53" s="77"/>
      <c r="P53">
        <f t="shared" si="6"/>
        <v>0</v>
      </c>
      <c r="Q53" s="77"/>
      <c r="R53" s="77"/>
      <c r="S53" s="77"/>
      <c r="T53" s="77"/>
      <c r="U53">
        <f t="shared" si="5"/>
        <v>0</v>
      </c>
      <c r="V53">
        <f t="shared" si="5"/>
        <v>0</v>
      </c>
    </row>
    <row r="54" spans="1:22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18">
        <v>50</v>
      </c>
      <c r="N54" s="77"/>
      <c r="O54" s="77"/>
      <c r="P54">
        <f t="shared" si="6"/>
        <v>0</v>
      </c>
      <c r="Q54" s="77"/>
      <c r="R54" s="77"/>
      <c r="S54" s="77"/>
      <c r="T54" s="77"/>
      <c r="U54">
        <f t="shared" si="5"/>
        <v>0</v>
      </c>
      <c r="V54">
        <f t="shared" si="5"/>
        <v>1</v>
      </c>
    </row>
    <row r="55" spans="1:23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18">
        <v>51</v>
      </c>
      <c r="N55" s="77"/>
      <c r="O55" s="77"/>
      <c r="P55" s="77"/>
      <c r="Q55" s="77"/>
      <c r="R55" s="77"/>
      <c r="S55" s="77"/>
      <c r="T55" s="77"/>
      <c r="U55" s="77"/>
      <c r="V55">
        <f t="shared" si="5"/>
        <v>0</v>
      </c>
      <c r="W55" s="77"/>
    </row>
    <row r="56" spans="1:23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18">
        <v>52</v>
      </c>
      <c r="N56" s="77"/>
      <c r="O56" s="77"/>
      <c r="P56" s="77"/>
      <c r="Q56" s="77"/>
      <c r="R56" s="77"/>
      <c r="S56" s="77"/>
      <c r="T56" s="77"/>
      <c r="U56" s="77"/>
      <c r="V56">
        <f t="shared" si="5"/>
        <v>1</v>
      </c>
      <c r="W56" s="77"/>
    </row>
    <row r="57" spans="1:23" ht="12.7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18">
        <v>53</v>
      </c>
      <c r="N57" s="77"/>
      <c r="O57" s="77"/>
      <c r="P57" s="77"/>
      <c r="Q57" s="77"/>
      <c r="R57" s="77"/>
      <c r="S57" s="77"/>
      <c r="T57" s="77"/>
      <c r="U57" s="77"/>
      <c r="V57">
        <f t="shared" si="5"/>
        <v>0</v>
      </c>
      <c r="W57" s="77"/>
    </row>
    <row r="58" spans="1:23" ht="12.75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18">
        <v>54</v>
      </c>
      <c r="N58" s="77"/>
      <c r="O58" s="77"/>
      <c r="P58" s="77"/>
      <c r="Q58" s="77"/>
      <c r="R58" s="77"/>
      <c r="S58" s="77"/>
      <c r="T58" s="77"/>
      <c r="U58" s="77"/>
      <c r="V58">
        <f t="shared" si="5"/>
        <v>0</v>
      </c>
      <c r="W58" s="77"/>
    </row>
    <row r="59" spans="1:23" ht="12.75">
      <c r="A59" s="77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18">
        <v>55</v>
      </c>
      <c r="N59" s="77"/>
      <c r="O59" s="77"/>
      <c r="P59" s="77"/>
      <c r="Q59" s="77"/>
      <c r="R59" s="77"/>
      <c r="S59" s="77"/>
      <c r="T59" s="77"/>
      <c r="U59" s="77"/>
      <c r="V59">
        <f t="shared" si="5"/>
        <v>1</v>
      </c>
      <c r="W59" s="77"/>
    </row>
    <row r="60" spans="1:23" ht="12.75">
      <c r="A60" s="77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18">
        <v>56</v>
      </c>
      <c r="N60" s="77"/>
      <c r="O60" s="77"/>
      <c r="P60" s="77"/>
      <c r="Q60" s="77"/>
      <c r="R60" s="77"/>
      <c r="S60" s="77"/>
      <c r="T60" s="77"/>
      <c r="U60" s="77"/>
      <c r="V60">
        <f t="shared" si="5"/>
        <v>0</v>
      </c>
      <c r="W60" s="77"/>
    </row>
    <row r="61" spans="1:23" ht="12.75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18">
        <v>57</v>
      </c>
      <c r="N61" s="77"/>
      <c r="O61" s="77"/>
      <c r="P61" s="77"/>
      <c r="Q61" s="77"/>
      <c r="R61" s="77"/>
      <c r="S61" s="77"/>
      <c r="T61" s="77"/>
      <c r="U61" s="77"/>
      <c r="V61">
        <f aca="true" t="shared" si="8" ref="V61:V104">COUNTIF(L$4:L$43,$M61)</f>
        <v>3</v>
      </c>
      <c r="W61" s="77"/>
    </row>
    <row r="62" spans="1:23" ht="12.75">
      <c r="A62" s="77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18">
        <v>58</v>
      </c>
      <c r="N62" s="77"/>
      <c r="O62" s="77"/>
      <c r="P62" s="77"/>
      <c r="Q62" s="77"/>
      <c r="R62" s="77"/>
      <c r="S62" s="77"/>
      <c r="T62" s="77"/>
      <c r="U62" s="77"/>
      <c r="V62">
        <f t="shared" si="8"/>
        <v>0</v>
      </c>
      <c r="W62" s="77"/>
    </row>
    <row r="63" spans="1:23" ht="12.75">
      <c r="A63" s="77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18">
        <v>59</v>
      </c>
      <c r="N63" s="77"/>
      <c r="O63" s="77"/>
      <c r="P63" s="77"/>
      <c r="Q63" s="77"/>
      <c r="R63" s="77"/>
      <c r="S63" s="77"/>
      <c r="T63" s="77"/>
      <c r="U63" s="77"/>
      <c r="V63">
        <f t="shared" si="8"/>
        <v>3</v>
      </c>
      <c r="W63" s="77"/>
    </row>
    <row r="64" spans="1:23" ht="12.75">
      <c r="A64" s="77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18">
        <v>60</v>
      </c>
      <c r="N64" s="77"/>
      <c r="O64" s="77"/>
      <c r="P64" s="77"/>
      <c r="Q64" s="77"/>
      <c r="R64" s="77"/>
      <c r="S64" s="77"/>
      <c r="T64" s="77"/>
      <c r="U64" s="77"/>
      <c r="V64">
        <f t="shared" si="8"/>
        <v>0</v>
      </c>
      <c r="W64" s="77"/>
    </row>
    <row r="65" spans="1:23" ht="12.75">
      <c r="A65" s="77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18">
        <v>61</v>
      </c>
      <c r="N65" s="77"/>
      <c r="O65" s="77"/>
      <c r="P65" s="77"/>
      <c r="Q65" s="77"/>
      <c r="R65" s="77"/>
      <c r="S65" s="77"/>
      <c r="T65" s="77"/>
      <c r="U65" s="77"/>
      <c r="V65">
        <f t="shared" si="8"/>
        <v>0</v>
      </c>
      <c r="W65" s="77"/>
    </row>
    <row r="66" spans="1:23" ht="12.75">
      <c r="A66" s="77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18">
        <v>62</v>
      </c>
      <c r="N66" s="77"/>
      <c r="O66" s="77"/>
      <c r="P66" s="77"/>
      <c r="Q66" s="77"/>
      <c r="R66" s="77"/>
      <c r="S66" s="77"/>
      <c r="T66" s="77"/>
      <c r="U66" s="77"/>
      <c r="V66">
        <f t="shared" si="8"/>
        <v>1</v>
      </c>
      <c r="W66" s="77"/>
    </row>
    <row r="67" spans="13:22" ht="12.75">
      <c r="M67" s="18">
        <v>63</v>
      </c>
      <c r="V67">
        <f t="shared" si="8"/>
        <v>0</v>
      </c>
    </row>
    <row r="68" spans="13:22" ht="12.75">
      <c r="M68" s="18">
        <v>64</v>
      </c>
      <c r="V68">
        <f t="shared" si="8"/>
        <v>0</v>
      </c>
    </row>
    <row r="69" spans="13:22" ht="12.75">
      <c r="M69" s="18">
        <v>65</v>
      </c>
      <c r="V69">
        <f t="shared" si="8"/>
        <v>0</v>
      </c>
    </row>
    <row r="70" spans="13:22" ht="12.75">
      <c r="M70" s="18">
        <v>66</v>
      </c>
      <c r="V70">
        <f t="shared" si="8"/>
        <v>1</v>
      </c>
    </row>
    <row r="71" spans="13:22" ht="12.75">
      <c r="M71" s="18">
        <v>67</v>
      </c>
      <c r="V71">
        <f t="shared" si="8"/>
        <v>0</v>
      </c>
    </row>
    <row r="72" spans="13:22" ht="12.75">
      <c r="M72" s="18">
        <v>68</v>
      </c>
      <c r="V72">
        <f t="shared" si="8"/>
        <v>1</v>
      </c>
    </row>
    <row r="73" spans="13:22" ht="12.75">
      <c r="M73" s="18">
        <v>69</v>
      </c>
      <c r="V73">
        <f t="shared" si="8"/>
        <v>0</v>
      </c>
    </row>
    <row r="74" spans="13:22" ht="12.75">
      <c r="M74" s="18">
        <v>70</v>
      </c>
      <c r="V74">
        <f t="shared" si="8"/>
        <v>1</v>
      </c>
    </row>
    <row r="75" spans="13:22" ht="12.75">
      <c r="M75" s="18">
        <v>71</v>
      </c>
      <c r="V75">
        <f t="shared" si="8"/>
        <v>1</v>
      </c>
    </row>
    <row r="76" spans="13:22" ht="12.75">
      <c r="M76" s="18">
        <v>72</v>
      </c>
      <c r="V76">
        <f t="shared" si="8"/>
        <v>1</v>
      </c>
    </row>
    <row r="77" spans="13:22" ht="12.75">
      <c r="M77" s="18">
        <v>73</v>
      </c>
      <c r="V77">
        <f t="shared" si="8"/>
        <v>0</v>
      </c>
    </row>
    <row r="78" spans="13:22" ht="12.75">
      <c r="M78" s="18">
        <v>74</v>
      </c>
      <c r="V78">
        <f t="shared" si="8"/>
        <v>0</v>
      </c>
    </row>
    <row r="79" spans="13:22" ht="12.75">
      <c r="M79" s="18">
        <v>75</v>
      </c>
      <c r="V79">
        <f t="shared" si="8"/>
        <v>0</v>
      </c>
    </row>
    <row r="80" spans="13:22" ht="12.75">
      <c r="M80" s="18">
        <v>76</v>
      </c>
      <c r="V80">
        <f t="shared" si="8"/>
        <v>1</v>
      </c>
    </row>
    <row r="81" spans="13:22" ht="12.75">
      <c r="M81" s="18">
        <v>77</v>
      </c>
      <c r="V81">
        <f t="shared" si="8"/>
        <v>0</v>
      </c>
    </row>
    <row r="82" spans="13:22" ht="12.75">
      <c r="M82" s="18">
        <v>78</v>
      </c>
      <c r="V82">
        <f t="shared" si="8"/>
        <v>0</v>
      </c>
    </row>
    <row r="83" spans="13:22" ht="12.75">
      <c r="M83" s="18">
        <v>79</v>
      </c>
      <c r="V83">
        <f t="shared" si="8"/>
        <v>0</v>
      </c>
    </row>
    <row r="84" spans="13:22" ht="12.75">
      <c r="M84" s="18">
        <v>80</v>
      </c>
      <c r="V84">
        <f t="shared" si="8"/>
        <v>0</v>
      </c>
    </row>
    <row r="85" spans="13:22" ht="12.75">
      <c r="M85" s="18">
        <v>81</v>
      </c>
      <c r="V85">
        <f t="shared" si="8"/>
        <v>0</v>
      </c>
    </row>
    <row r="86" spans="13:22" ht="12.75">
      <c r="M86" s="18">
        <v>82</v>
      </c>
      <c r="V86">
        <f t="shared" si="8"/>
        <v>0</v>
      </c>
    </row>
    <row r="87" spans="13:22" ht="12.75">
      <c r="M87" s="18">
        <v>83</v>
      </c>
      <c r="V87">
        <f t="shared" si="8"/>
        <v>0</v>
      </c>
    </row>
    <row r="88" spans="13:22" ht="12.75">
      <c r="M88" s="18">
        <v>84</v>
      </c>
      <c r="V88">
        <f t="shared" si="8"/>
        <v>0</v>
      </c>
    </row>
    <row r="89" spans="13:22" ht="12.75">
      <c r="M89" s="18">
        <v>85</v>
      </c>
      <c r="V89">
        <f t="shared" si="8"/>
        <v>0</v>
      </c>
    </row>
    <row r="90" spans="13:22" ht="12.75">
      <c r="M90" s="18">
        <v>86</v>
      </c>
      <c r="V90">
        <f t="shared" si="8"/>
        <v>0</v>
      </c>
    </row>
    <row r="91" spans="13:22" ht="12.75">
      <c r="M91" s="18">
        <v>87</v>
      </c>
      <c r="V91">
        <f t="shared" si="8"/>
        <v>0</v>
      </c>
    </row>
    <row r="92" spans="13:22" ht="12.75">
      <c r="M92" s="18">
        <v>88</v>
      </c>
      <c r="V92">
        <f t="shared" si="8"/>
        <v>0</v>
      </c>
    </row>
    <row r="93" spans="13:22" ht="12.75">
      <c r="M93" s="18">
        <v>89</v>
      </c>
      <c r="V93">
        <f t="shared" si="8"/>
        <v>0</v>
      </c>
    </row>
    <row r="94" spans="13:22" ht="12.75">
      <c r="M94" s="18">
        <v>90</v>
      </c>
      <c r="V94">
        <f t="shared" si="8"/>
        <v>0</v>
      </c>
    </row>
    <row r="95" spans="13:22" ht="12.75">
      <c r="M95" s="18">
        <v>91</v>
      </c>
      <c r="V95">
        <f t="shared" si="8"/>
        <v>0</v>
      </c>
    </row>
    <row r="96" spans="13:22" ht="12.75">
      <c r="M96" s="18">
        <v>92</v>
      </c>
      <c r="V96">
        <f t="shared" si="8"/>
        <v>0</v>
      </c>
    </row>
    <row r="97" spans="13:22" ht="12.75">
      <c r="M97" s="18">
        <v>93</v>
      </c>
      <c r="V97">
        <f t="shared" si="8"/>
        <v>0</v>
      </c>
    </row>
    <row r="98" spans="13:22" ht="12.75">
      <c r="M98" s="18">
        <v>94</v>
      </c>
      <c r="V98">
        <f t="shared" si="8"/>
        <v>0</v>
      </c>
    </row>
    <row r="99" spans="13:22" ht="12.75">
      <c r="M99" s="18">
        <v>95</v>
      </c>
      <c r="V99">
        <f t="shared" si="8"/>
        <v>0</v>
      </c>
    </row>
    <row r="100" spans="13:22" ht="12.75">
      <c r="M100" s="18">
        <v>96</v>
      </c>
      <c r="V100">
        <f t="shared" si="8"/>
        <v>0</v>
      </c>
    </row>
    <row r="101" spans="13:22" ht="12.75">
      <c r="M101" s="18">
        <v>97</v>
      </c>
      <c r="V101">
        <f t="shared" si="8"/>
        <v>0</v>
      </c>
    </row>
    <row r="102" spans="13:22" ht="12.75">
      <c r="M102" s="18">
        <v>98</v>
      </c>
      <c r="V102">
        <f t="shared" si="8"/>
        <v>0</v>
      </c>
    </row>
    <row r="103" spans="13:22" ht="12.75">
      <c r="M103" s="18">
        <v>99</v>
      </c>
      <c r="V103">
        <f t="shared" si="8"/>
        <v>0</v>
      </c>
    </row>
    <row r="104" spans="13:22" ht="12.75">
      <c r="M104" s="18">
        <v>100</v>
      </c>
      <c r="V104">
        <f t="shared" si="8"/>
        <v>0</v>
      </c>
    </row>
  </sheetData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oke</dc:creator>
  <cp:keywords/>
  <dc:description/>
  <cp:lastModifiedBy>asia</cp:lastModifiedBy>
  <dcterms:created xsi:type="dcterms:W3CDTF">2007-11-28T10:46:41Z</dcterms:created>
  <dcterms:modified xsi:type="dcterms:W3CDTF">2007-12-20T14:07:49Z</dcterms:modified>
  <cp:category/>
  <cp:version/>
  <cp:contentType/>
  <cp:contentStatus/>
</cp:coreProperties>
</file>